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tabRatio="675" activeTab="15"/>
  </bookViews>
  <sheets>
    <sheet name="2002" sheetId="1" r:id="rId1"/>
    <sheet name="2003" sheetId="2" r:id="rId2"/>
    <sheet name="2003- JUVENTUD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  <sheet name="2013" sheetId="13" r:id="rId13"/>
    <sheet name="2014" sheetId="14" r:id="rId14"/>
    <sheet name="2015" sheetId="15" r:id="rId15"/>
    <sheet name="2016" sheetId="16" r:id="rId16"/>
  </sheets>
  <definedNames/>
  <calcPr fullCalcOnLoad="1"/>
</workbook>
</file>

<file path=xl/sharedStrings.xml><?xml version="1.0" encoding="utf-8"?>
<sst xmlns="http://schemas.openxmlformats.org/spreadsheetml/2006/main" count="547" uniqueCount="170">
  <si>
    <t>PESCADOR</t>
  </si>
  <si>
    <t>P. MAYOR</t>
  </si>
  <si>
    <t>JESUS ARBEA MARRACO</t>
  </si>
  <si>
    <t>CARLOS VILLANUEVA PASCAL</t>
  </si>
  <si>
    <t>IÑIGO GONZALEZ BRAVO</t>
  </si>
  <si>
    <t>MODESTO JASO MORENO</t>
  </si>
  <si>
    <t>PEDRO VIZCAY ERASO</t>
  </si>
  <si>
    <t>ALFREDO RUBIO ARRIEZU</t>
  </si>
  <si>
    <t>ALFREDO RUBIO DEL PUEYO</t>
  </si>
  <si>
    <t>ALVARO ONECHA RIVERA</t>
  </si>
  <si>
    <t>CARLOS CORTES URBAN</t>
  </si>
  <si>
    <t>DAVID VILLANUEVA DOMINGUEZ</t>
  </si>
  <si>
    <t>JOSEBA TORRALBA IRISARRI</t>
  </si>
  <si>
    <t>IKER ARBEA ARANGUREN</t>
  </si>
  <si>
    <t>IÑAKI ARCONADA ESCUDEROS</t>
  </si>
  <si>
    <t>TOTAL</t>
  </si>
  <si>
    <t>Nº PIEZAS</t>
  </si>
  <si>
    <t>PIEZA MAYOR</t>
  </si>
  <si>
    <t xml:space="preserve">NOTA.- </t>
  </si>
  <si>
    <t>El pescador MODESTO JASO , clasifica por la Sociedad Rio Arga para el Campeonato Navarro del año siguiente</t>
  </si>
  <si>
    <t>JUAN RAMON VILLANUEVA IRIGOYEN</t>
  </si>
  <si>
    <t>FEDERICO PAÑOS MARTICORENA</t>
  </si>
  <si>
    <t>LUIS GALAN FERNANDEZ</t>
  </si>
  <si>
    <t>JUAN R. VILLANUEVA IRIGOYEN</t>
  </si>
  <si>
    <t xml:space="preserve">1ª </t>
  </si>
  <si>
    <t xml:space="preserve">2ª </t>
  </si>
  <si>
    <t xml:space="preserve">3ª </t>
  </si>
  <si>
    <t xml:space="preserve">4ª </t>
  </si>
  <si>
    <t>5ª</t>
  </si>
  <si>
    <t>6ª</t>
  </si>
  <si>
    <t>0+0+8+7</t>
  </si>
  <si>
    <t>5+5+3+1</t>
  </si>
  <si>
    <t>0+0+1+0</t>
  </si>
  <si>
    <t>4+0+0+0</t>
  </si>
  <si>
    <t>0+3+0+0</t>
  </si>
  <si>
    <t>0+5+4+4+4+0</t>
  </si>
  <si>
    <t>3+2+1+2+1+9</t>
  </si>
  <si>
    <t>2+3+5+3+1+5</t>
  </si>
  <si>
    <t>0+0+0+1+0+0</t>
  </si>
  <si>
    <t>0+5+2+2+0+1</t>
  </si>
  <si>
    <t>0+0+0+0+5+0</t>
  </si>
  <si>
    <t>43 CM</t>
  </si>
  <si>
    <t>0+4+7+6</t>
  </si>
  <si>
    <t>5+2+6+6</t>
  </si>
  <si>
    <t>2+3+3+4</t>
  </si>
  <si>
    <t>6+2+6+2</t>
  </si>
  <si>
    <t>6+2+2+0</t>
  </si>
  <si>
    <t>0+0+0+3</t>
  </si>
  <si>
    <t>0+0+6+6</t>
  </si>
  <si>
    <t>0+0+2+1</t>
  </si>
  <si>
    <t>1+0+0+0</t>
  </si>
  <si>
    <t>0+0+0+0</t>
  </si>
  <si>
    <t>2+0+0+0</t>
  </si>
  <si>
    <t>0+0+1+3</t>
  </si>
  <si>
    <t>-</t>
  </si>
  <si>
    <t>JUAN R. VILLANUEVA DOMINGUEZ</t>
  </si>
  <si>
    <t>CM</t>
  </si>
  <si>
    <t>1ª MANGA</t>
  </si>
  <si>
    <t>2ª MANGA</t>
  </si>
  <si>
    <t>3ª MANGA</t>
  </si>
  <si>
    <t>4ª MANGA</t>
  </si>
  <si>
    <t>4+7+5+1</t>
  </si>
  <si>
    <t>JOSE Mª CALLEJA ALCALDE</t>
  </si>
  <si>
    <t>4+2+4+2</t>
  </si>
  <si>
    <t>1+0+3+10</t>
  </si>
  <si>
    <t>3+4+2+1</t>
  </si>
  <si>
    <t>1+1+2+3</t>
  </si>
  <si>
    <t>0+0+5+2</t>
  </si>
  <si>
    <t>0+0+1+6</t>
  </si>
  <si>
    <t>5+5+0+0</t>
  </si>
  <si>
    <t>MIKEL GARCIA IBERO</t>
  </si>
  <si>
    <t>JOSE J. JACOISTI ELIZAGARAY</t>
  </si>
  <si>
    <t>J. R.VILLANUEVA IRIGOYEN</t>
  </si>
  <si>
    <t>JOSE JAVIER RUIZ ZUBICOA</t>
  </si>
  <si>
    <t>DANIEL DEL POZO BALDUZ</t>
  </si>
  <si>
    <t>32 cm</t>
  </si>
  <si>
    <t>5ª MANGA</t>
  </si>
  <si>
    <t>6ª MANGA</t>
  </si>
  <si>
    <t>JAVIER SANCHEZ CALDERON</t>
  </si>
  <si>
    <t>AGUSTIN MUÑOZ GIL</t>
  </si>
  <si>
    <t>SERGIO IRUJO SEGURA</t>
  </si>
  <si>
    <t>JESUS SANZ GARRO</t>
  </si>
  <si>
    <t>J.J. JACOISTI ELIZAGARAY</t>
  </si>
  <si>
    <t>41,4 cm</t>
  </si>
  <si>
    <t>J. RAMON VILLANUEVA IRIGOYEN</t>
  </si>
  <si>
    <t>FCO. JAVIER SAURA SOTO</t>
  </si>
  <si>
    <t>JUAN JOSE LEGARDA IBAÑEZ</t>
  </si>
  <si>
    <t>CARLOS VILLANUEVA IRIGOYEN</t>
  </si>
  <si>
    <t>36 CM.</t>
  </si>
  <si>
    <t>J.J. JACOISTI  ELIZAGARAY</t>
  </si>
  <si>
    <t>ANSELMO SANCHEZ  MIGUEL</t>
  </si>
  <si>
    <t>EDUARDO GARCIA ARIAS</t>
  </si>
  <si>
    <t>ANTONIO PASCUAL SACRISTAN</t>
  </si>
  <si>
    <t>50 CM.</t>
  </si>
  <si>
    <t>JUAN CARLOS CALVO GOMEZ</t>
  </si>
  <si>
    <t>ANSELMO SANCHEZ MIGUEL</t>
  </si>
  <si>
    <t>TOTAL SUMA</t>
  </si>
  <si>
    <t>PUESTO</t>
  </si>
  <si>
    <t>1ª JORNADA</t>
  </si>
  <si>
    <t>2ª JORNADA</t>
  </si>
  <si>
    <t>PUESTOS</t>
  </si>
  <si>
    <t>CAPTURAS</t>
  </si>
  <si>
    <t>PUNTOS</t>
  </si>
  <si>
    <t>FELIPE BERGADO GALDOS</t>
  </si>
  <si>
    <t>ANTONIO LUCIA NUÑEZ</t>
  </si>
  <si>
    <t xml:space="preserve">PUNTOS </t>
  </si>
  <si>
    <t>PIEZAS</t>
  </si>
  <si>
    <t>ASISTENCIA</t>
  </si>
  <si>
    <t>CARLOS VILLANUEVA CACERES</t>
  </si>
  <si>
    <t>OMAR  FERNANDEZ PALMA</t>
  </si>
  <si>
    <t>CARLOS SANCHEZ  CALDERON</t>
  </si>
  <si>
    <t>JAVIER CARLOS RUIZ</t>
  </si>
  <si>
    <t>OSCAR VILLANUEVA CACERES</t>
  </si>
  <si>
    <t>DAVID VILLANUEVA DOMINGUEZ - PIEZA de 29,5 cm.</t>
  </si>
  <si>
    <t>CATEGORIA JUVENIL</t>
  </si>
  <si>
    <t>JAVIER PRESA GARBISU</t>
  </si>
  <si>
    <t>JAVIER PRESA GARBISU - PIEZA de 30,5 cm.</t>
  </si>
  <si>
    <t>PARTICIPANTES</t>
  </si>
  <si>
    <t>1ª Manga</t>
  </si>
  <si>
    <t>2ª Manga</t>
  </si>
  <si>
    <t>3ª Manga</t>
  </si>
  <si>
    <t>4ª Manga</t>
  </si>
  <si>
    <t>Totales</t>
  </si>
  <si>
    <t>Puntos</t>
  </si>
  <si>
    <t>Psto</t>
  </si>
  <si>
    <t>Pstos.</t>
  </si>
  <si>
    <t>Modesto Jaso Moreno</t>
  </si>
  <si>
    <t>Jesús Arbea Marraco</t>
  </si>
  <si>
    <t>Iker Arbea Aranguren</t>
  </si>
  <si>
    <t>Iñigo González Bravo</t>
  </si>
  <si>
    <t>Carlos Villanueva Pascal</t>
  </si>
  <si>
    <t>Alvaro Onecha Rivera</t>
  </si>
  <si>
    <t>Juan Ramón Villanueva Irigoyen</t>
  </si>
  <si>
    <t>Carlos Cortes Urban</t>
  </si>
  <si>
    <t>Alfredo Rubio Arriezu</t>
  </si>
  <si>
    <t>Alfredo Rubio Del Pueyo</t>
  </si>
  <si>
    <t>Fº Javier Vicente Ramos</t>
  </si>
  <si>
    <t>Javier Presa Garbisu</t>
  </si>
  <si>
    <t>PIEZA MAYOR:   JESUS ARBEA MARRACO-- 37 cm.</t>
  </si>
  <si>
    <t>C   L   A   S   I   F   I   C   A   C   I   Ó   N       F I N A L</t>
  </si>
  <si>
    <t>ASOCIACION DE CAZADORES Y PESCADORES DEPORTIVOS DE PAMPLONA</t>
  </si>
  <si>
    <t xml:space="preserve">   C   L   A   S   I   F   I   C   A   C   I   Ó   N       F  I  N  A  L</t>
  </si>
  <si>
    <t xml:space="preserve">1ª  J O R N A D A </t>
  </si>
  <si>
    <t xml:space="preserve">2ª  J O R N A D A </t>
  </si>
  <si>
    <t>David Villanueva Dominguez</t>
  </si>
  <si>
    <t xml:space="preserve">Federico Paños Marticorena </t>
  </si>
  <si>
    <t>Aitor Moreno Marañón</t>
  </si>
  <si>
    <t>Enrique Abad García</t>
  </si>
  <si>
    <t>Fco. Javier Vicente Ramos</t>
  </si>
  <si>
    <t>PIEZA MAYOR  :   David Villanueva Dominguez   33,5 cm.</t>
  </si>
  <si>
    <t xml:space="preserve">3ª  J O R N A D A </t>
  </si>
  <si>
    <t>5ª Manga</t>
  </si>
  <si>
    <t>6ª Manga</t>
  </si>
  <si>
    <t>TOTALES</t>
  </si>
  <si>
    <t>PIEZA MAYOR  :   Aitor Moreno Marañón   53,00 cm.</t>
  </si>
  <si>
    <t xml:space="preserve">   C   L   A   S   I   F   I   C   A   C   I   Ó   N       F  I  N  A  L  </t>
  </si>
  <si>
    <t>David Villanuena Irigoyen</t>
  </si>
  <si>
    <t>NP</t>
  </si>
  <si>
    <t>PIEZA MAYOR  :   Carlos Villanueva Pascal   42,20 cm.</t>
  </si>
  <si>
    <t>David Villanueva Domínguez</t>
  </si>
  <si>
    <t>Carlos Cortés Urban</t>
  </si>
  <si>
    <t>José A. García Rodero</t>
  </si>
  <si>
    <t>Juan R. Villanueva Irigoyen</t>
  </si>
  <si>
    <t>Alfredo Redín Arraiza</t>
  </si>
  <si>
    <t>Ion Martínez Gómez</t>
  </si>
  <si>
    <t>PIEZA MAYOR:   CARLOS CORTES URBAN 52,50 cm.</t>
  </si>
  <si>
    <t xml:space="preserve">   C   L   A   S   I   F   I   C   A   C   I   Ó   N       F  I  N  A  L </t>
  </si>
  <si>
    <t>Alfredro Rubio Del Pueyo</t>
  </si>
  <si>
    <t>Carlos Cortés Jiménez</t>
  </si>
  <si>
    <t>PIEZA MAYOR  :   ALVARO ONECHA RIVERA   48,70 cm.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</si>
</sst>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\ _€_-;\-* #,##0\ _€_-;_-* &quot;-&quot;??\ _€_-;_-@_-"/>
    <numFmt numFmtId="169" formatCode="0;[Red]0"/>
    <numFmt numFmtId="170" formatCode="0.0;[Red]0.0"/>
    <numFmt numFmtId="171" formatCode="0.0"/>
    <numFmt numFmtId="172" formatCode="#,##0.0"/>
    <numFmt numFmtId="173" formatCode="0.000"/>
    <numFmt numFmtId="174" formatCode="_-* #,##0.0\ _€_-;\-* #,##0.0\ _€_-;_-* &quot;-&quot;??\ _€_-;_-@_-"/>
    <numFmt numFmtId="175" formatCode="0.00;[Red]0.00"/>
    <numFmt numFmtId="176" formatCode="_-* #,##0.0\ _€_-;\-* #,##0.0\ _€_-;_-* &quot;-&quot;?\ _€_-;_-@_-"/>
    <numFmt numFmtId="177" formatCode="_-* #,##0.000\ _€_-;\-* #,##0.000\ _€_-;_-* &quot;-&quot;??\ _€_-;_-@_-"/>
    <numFmt numFmtId="178" formatCode="_-* #,##0\ _P_t_s_-;\-* #,##0\ _P_t_s_-;_-* &quot;-&quot;\ _P_t_s_-;_-@_-"/>
  </numFmts>
  <fonts count="29">
    <font>
      <sz val="10"/>
      <name val="Arial"/>
      <family val="0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color indexed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9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170" fontId="3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16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4" fontId="3" fillId="0" borderId="5" xfId="17" applyNumberFormat="1" applyFont="1" applyBorder="1" applyAlignment="1">
      <alignment horizontal="center"/>
    </xf>
    <xf numFmtId="174" fontId="3" fillId="0" borderId="6" xfId="17" applyNumberFormat="1" applyFont="1" applyBorder="1" applyAlignment="1">
      <alignment horizontal="center"/>
    </xf>
    <xf numFmtId="174" fontId="3" fillId="0" borderId="5" xfId="17" applyNumberFormat="1" applyFont="1" applyBorder="1" applyAlignment="1">
      <alignment horizontal="center"/>
    </xf>
    <xf numFmtId="174" fontId="3" fillId="0" borderId="6" xfId="17" applyNumberFormat="1" applyFont="1" applyBorder="1" applyAlignment="1">
      <alignment horizontal="center"/>
    </xf>
    <xf numFmtId="174" fontId="3" fillId="0" borderId="7" xfId="17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/>
      <protection/>
    </xf>
    <xf numFmtId="171" fontId="3" fillId="0" borderId="8" xfId="0" applyNumberFormat="1" applyFont="1" applyBorder="1" applyAlignment="1">
      <alignment horizontal="center"/>
    </xf>
    <xf numFmtId="171" fontId="3" fillId="0" borderId="8" xfId="17" applyNumberFormat="1" applyFont="1" applyBorder="1" applyAlignment="1">
      <alignment horizontal="center"/>
    </xf>
    <xf numFmtId="0" fontId="3" fillId="0" borderId="0" xfId="0" applyFont="1" applyAlignment="1">
      <alignment horizontal="centerContinuous" vertical="center"/>
    </xf>
    <xf numFmtId="174" fontId="3" fillId="0" borderId="10" xfId="17" applyNumberFormat="1" applyFont="1" applyBorder="1" applyAlignment="1">
      <alignment horizontal="center"/>
    </xf>
    <xf numFmtId="174" fontId="3" fillId="0" borderId="11" xfId="17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1" fontId="4" fillId="0" borderId="8" xfId="0" applyNumberFormat="1" applyFont="1" applyBorder="1" applyAlignment="1">
      <alignment horizontal="center"/>
    </xf>
    <xf numFmtId="174" fontId="3" fillId="0" borderId="14" xfId="17" applyNumberFormat="1" applyFont="1" applyBorder="1" applyAlignment="1">
      <alignment horizontal="center"/>
    </xf>
    <xf numFmtId="174" fontId="3" fillId="0" borderId="15" xfId="17" applyNumberFormat="1" applyFont="1" applyBorder="1" applyAlignment="1">
      <alignment horizontal="center"/>
    </xf>
    <xf numFmtId="174" fontId="3" fillId="0" borderId="16" xfId="17" applyNumberFormat="1" applyFont="1" applyBorder="1" applyAlignment="1">
      <alignment horizontal="center"/>
    </xf>
    <xf numFmtId="174" fontId="3" fillId="0" borderId="17" xfId="17" applyNumberFormat="1" applyFont="1" applyBorder="1" applyAlignment="1">
      <alignment horizontal="center"/>
    </xf>
    <xf numFmtId="0" fontId="3" fillId="0" borderId="18" xfId="0" applyNumberFormat="1" applyFont="1" applyFill="1" applyBorder="1" applyAlignment="1" applyProtection="1">
      <alignment/>
      <protection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NumberFormat="1" applyFont="1" applyFill="1" applyBorder="1" applyAlignment="1" applyProtection="1">
      <alignment/>
      <protection/>
    </xf>
    <xf numFmtId="0" fontId="3" fillId="0" borderId="8" xfId="0" applyFont="1" applyBorder="1" applyAlignment="1">
      <alignment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2" xfId="0" applyFont="1" applyBorder="1" applyAlignment="1">
      <alignment horizontal="center"/>
    </xf>
    <xf numFmtId="174" fontId="3" fillId="0" borderId="8" xfId="17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4" fontId="3" fillId="0" borderId="0" xfId="17" applyNumberFormat="1" applyFont="1" applyBorder="1" applyAlignment="1">
      <alignment horizontal="center"/>
    </xf>
    <xf numFmtId="174" fontId="3" fillId="0" borderId="23" xfId="17" applyNumberFormat="1" applyFont="1" applyBorder="1" applyAlignment="1">
      <alignment horizontal="center"/>
    </xf>
    <xf numFmtId="174" fontId="3" fillId="0" borderId="24" xfId="17" applyNumberFormat="1" applyFont="1" applyBorder="1" applyAlignment="1">
      <alignment horizontal="center"/>
    </xf>
    <xf numFmtId="174" fontId="3" fillId="0" borderId="25" xfId="17" applyNumberFormat="1" applyFont="1" applyBorder="1" applyAlignment="1">
      <alignment horizontal="center"/>
    </xf>
    <xf numFmtId="174" fontId="3" fillId="0" borderId="25" xfId="17" applyNumberFormat="1" applyFont="1" applyBorder="1" applyAlignment="1">
      <alignment horizontal="center"/>
    </xf>
    <xf numFmtId="174" fontId="3" fillId="0" borderId="26" xfId="17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70" fontId="4" fillId="0" borderId="29" xfId="0" applyNumberFormat="1" applyFont="1" applyBorder="1" applyAlignment="1">
      <alignment horizontal="center"/>
    </xf>
    <xf numFmtId="170" fontId="4" fillId="0" borderId="30" xfId="0" applyNumberFormat="1" applyFont="1" applyBorder="1" applyAlignment="1">
      <alignment horizontal="center"/>
    </xf>
    <xf numFmtId="170" fontId="4" fillId="0" borderId="31" xfId="0" applyNumberFormat="1" applyFont="1" applyBorder="1" applyAlignment="1">
      <alignment horizontal="center"/>
    </xf>
    <xf numFmtId="174" fontId="3" fillId="0" borderId="18" xfId="17" applyNumberFormat="1" applyFont="1" applyBorder="1" applyAlignment="1">
      <alignment horizontal="center"/>
    </xf>
    <xf numFmtId="171" fontId="3" fillId="0" borderId="18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170" fontId="4" fillId="0" borderId="3" xfId="0" applyNumberFormat="1" applyFont="1" applyBorder="1" applyAlignment="1">
      <alignment horizontal="center"/>
    </xf>
    <xf numFmtId="169" fontId="4" fillId="0" borderId="4" xfId="0" applyNumberFormat="1" applyFont="1" applyBorder="1" applyAlignment="1">
      <alignment horizontal="center"/>
    </xf>
    <xf numFmtId="170" fontId="3" fillId="0" borderId="3" xfId="0" applyNumberFormat="1" applyFont="1" applyBorder="1" applyAlignment="1">
      <alignment horizontal="centerContinuous"/>
    </xf>
    <xf numFmtId="170" fontId="4" fillId="0" borderId="4" xfId="0" applyNumberFormat="1" applyFont="1" applyBorder="1" applyAlignment="1">
      <alignment horizontal="centerContinuous"/>
    </xf>
    <xf numFmtId="170" fontId="4" fillId="0" borderId="3" xfId="0" applyNumberFormat="1" applyFont="1" applyBorder="1" applyAlignment="1">
      <alignment horizontal="centerContinuous"/>
    </xf>
    <xf numFmtId="170" fontId="4" fillId="0" borderId="1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174" fontId="3" fillId="0" borderId="33" xfId="17" applyNumberFormat="1" applyFont="1" applyBorder="1" applyAlignment="1">
      <alignment horizontal="center"/>
    </xf>
    <xf numFmtId="174" fontId="3" fillId="0" borderId="34" xfId="17" applyNumberFormat="1" applyFont="1" applyBorder="1" applyAlignment="1">
      <alignment horizontal="center"/>
    </xf>
    <xf numFmtId="170" fontId="4" fillId="0" borderId="19" xfId="0" applyNumberFormat="1" applyFont="1" applyBorder="1" applyAlignment="1">
      <alignment horizontal="center"/>
    </xf>
    <xf numFmtId="174" fontId="3" fillId="0" borderId="19" xfId="17" applyNumberFormat="1" applyFont="1" applyBorder="1" applyAlignment="1">
      <alignment horizontal="center"/>
    </xf>
    <xf numFmtId="171" fontId="4" fillId="0" borderId="19" xfId="0" applyNumberFormat="1" applyFont="1" applyBorder="1" applyAlignment="1">
      <alignment horizontal="center"/>
    </xf>
    <xf numFmtId="170" fontId="4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171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174" fontId="3" fillId="0" borderId="13" xfId="17" applyNumberFormat="1" applyFont="1" applyBorder="1" applyAlignment="1">
      <alignment horizontal="center"/>
    </xf>
    <xf numFmtId="170" fontId="4" fillId="0" borderId="35" xfId="0" applyNumberFormat="1" applyFont="1" applyBorder="1" applyAlignment="1">
      <alignment horizontal="center"/>
    </xf>
    <xf numFmtId="174" fontId="3" fillId="0" borderId="35" xfId="0" applyNumberFormat="1" applyFont="1" applyBorder="1" applyAlignment="1">
      <alignment horizontal="center"/>
    </xf>
    <xf numFmtId="171" fontId="3" fillId="0" borderId="20" xfId="0" applyNumberFormat="1" applyFont="1" applyBorder="1" applyAlignment="1">
      <alignment horizontal="center"/>
    </xf>
    <xf numFmtId="170" fontId="4" fillId="0" borderId="4" xfId="0" applyNumberFormat="1" applyFont="1" applyBorder="1" applyAlignment="1">
      <alignment horizontal="center"/>
    </xf>
    <xf numFmtId="169" fontId="4" fillId="0" borderId="2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68" fontId="3" fillId="0" borderId="38" xfId="17" applyNumberFormat="1" applyFont="1" applyBorder="1" applyAlignment="1">
      <alignment horizontal="center"/>
    </xf>
    <xf numFmtId="170" fontId="3" fillId="0" borderId="27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8" fillId="0" borderId="38" xfId="0" applyFont="1" applyBorder="1" applyAlignment="1">
      <alignment/>
    </xf>
    <xf numFmtId="168" fontId="3" fillId="0" borderId="38" xfId="17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39" xfId="0" applyFont="1" applyBorder="1" applyAlignment="1">
      <alignment/>
    </xf>
    <xf numFmtId="170" fontId="3" fillId="0" borderId="38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NumberFormat="1" applyFont="1" applyFill="1" applyBorder="1" applyAlignment="1" applyProtection="1">
      <alignment/>
      <protection/>
    </xf>
    <xf numFmtId="171" fontId="3" fillId="0" borderId="38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169" fontId="3" fillId="0" borderId="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0" fontId="9" fillId="0" borderId="44" xfId="0" applyFont="1" applyBorder="1" applyAlignment="1">
      <alignment/>
    </xf>
    <xf numFmtId="169" fontId="3" fillId="0" borderId="38" xfId="0" applyNumberFormat="1" applyFont="1" applyBorder="1" applyAlignment="1">
      <alignment horizontal="center"/>
    </xf>
    <xf numFmtId="0" fontId="3" fillId="0" borderId="45" xfId="0" applyFont="1" applyBorder="1" applyAlignment="1">
      <alignment/>
    </xf>
    <xf numFmtId="171" fontId="3" fillId="0" borderId="38" xfId="0" applyNumberFormat="1" applyFont="1" applyBorder="1" applyAlignment="1">
      <alignment horizontal="center"/>
    </xf>
    <xf numFmtId="171" fontId="3" fillId="0" borderId="38" xfId="17" applyNumberFormat="1" applyFont="1" applyBorder="1" applyAlignment="1">
      <alignment horizontal="center"/>
    </xf>
    <xf numFmtId="171" fontId="3" fillId="0" borderId="27" xfId="0" applyNumberFormat="1" applyFont="1" applyBorder="1" applyAlignment="1">
      <alignment horizontal="center"/>
    </xf>
    <xf numFmtId="171" fontId="3" fillId="0" borderId="39" xfId="0" applyNumberFormat="1" applyFont="1" applyBorder="1" applyAlignment="1">
      <alignment horizontal="center"/>
    </xf>
    <xf numFmtId="171" fontId="4" fillId="0" borderId="3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169" fontId="3" fillId="0" borderId="39" xfId="0" applyNumberFormat="1" applyFont="1" applyBorder="1" applyAlignment="1">
      <alignment horizontal="center"/>
    </xf>
    <xf numFmtId="0" fontId="10" fillId="0" borderId="39" xfId="0" applyFont="1" applyBorder="1" applyAlignment="1">
      <alignment/>
    </xf>
    <xf numFmtId="0" fontId="10" fillId="0" borderId="38" xfId="0" applyFont="1" applyBorder="1" applyAlignment="1">
      <alignment/>
    </xf>
    <xf numFmtId="0" fontId="3" fillId="0" borderId="38" xfId="0" applyFont="1" applyFill="1" applyBorder="1" applyAlignment="1">
      <alignment/>
    </xf>
    <xf numFmtId="170" fontId="3" fillId="0" borderId="39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169" fontId="3" fillId="0" borderId="4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69" fontId="0" fillId="0" borderId="45" xfId="0" applyNumberFormat="1" applyFont="1" applyBorder="1" applyAlignment="1">
      <alignment horizontal="center"/>
    </xf>
    <xf numFmtId="169" fontId="0" fillId="0" borderId="39" xfId="0" applyNumberFormat="1" applyFont="1" applyBorder="1" applyAlignment="1">
      <alignment horizontal="center"/>
    </xf>
    <xf numFmtId="170" fontId="0" fillId="0" borderId="48" xfId="0" applyNumberFormat="1" applyFont="1" applyBorder="1" applyAlignment="1">
      <alignment horizontal="center"/>
    </xf>
    <xf numFmtId="169" fontId="0" fillId="0" borderId="4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38" xfId="0" applyFont="1" applyBorder="1" applyAlignment="1">
      <alignment/>
    </xf>
    <xf numFmtId="169" fontId="3" fillId="0" borderId="39" xfId="0" applyNumberFormat="1" applyFont="1" applyBorder="1" applyAlignment="1">
      <alignment horizontal="center"/>
    </xf>
    <xf numFmtId="169" fontId="3" fillId="0" borderId="38" xfId="0" applyNumberFormat="1" applyFont="1" applyBorder="1" applyAlignment="1">
      <alignment horizontal="center"/>
    </xf>
    <xf numFmtId="170" fontId="3" fillId="0" borderId="38" xfId="0" applyNumberFormat="1" applyFont="1" applyBorder="1" applyAlignment="1">
      <alignment horizontal="center"/>
    </xf>
    <xf numFmtId="170" fontId="3" fillId="0" borderId="39" xfId="0" applyNumberFormat="1" applyFont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 horizontal="center"/>
    </xf>
    <xf numFmtId="169" fontId="0" fillId="0" borderId="45" xfId="0" applyNumberFormat="1" applyFont="1" applyBorder="1" applyAlignment="1">
      <alignment horizontal="center"/>
    </xf>
    <xf numFmtId="169" fontId="0" fillId="0" borderId="39" xfId="0" applyNumberFormat="1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8" fillId="0" borderId="1" xfId="0" applyFont="1" applyBorder="1" applyAlignment="1">
      <alignment/>
    </xf>
    <xf numFmtId="0" fontId="9" fillId="0" borderId="36" xfId="0" applyFont="1" applyBorder="1" applyAlignment="1">
      <alignment horizontal="center"/>
    </xf>
    <xf numFmtId="170" fontId="0" fillId="0" borderId="48" xfId="0" applyNumberFormat="1" applyFont="1" applyBorder="1" applyAlignment="1">
      <alignment horizontal="center"/>
    </xf>
    <xf numFmtId="169" fontId="4" fillId="0" borderId="2" xfId="0" applyNumberFormat="1" applyFont="1" applyBorder="1" applyAlignment="1">
      <alignment horizontal="center"/>
    </xf>
    <xf numFmtId="169" fontId="0" fillId="0" borderId="43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4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11" fillId="0" borderId="39" xfId="0" applyFont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/>
    </xf>
    <xf numFmtId="3" fontId="0" fillId="0" borderId="38" xfId="0" applyNumberFormat="1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3" fontId="0" fillId="0" borderId="38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0" fontId="11" fillId="0" borderId="4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9" xfId="0" applyFont="1" applyBorder="1" applyAlignment="1">
      <alignment/>
    </xf>
    <xf numFmtId="41" fontId="13" fillId="0" borderId="39" xfId="18" applyFont="1" applyBorder="1" applyAlignment="1">
      <alignment/>
    </xf>
    <xf numFmtId="0" fontId="13" fillId="0" borderId="38" xfId="0" applyFont="1" applyBorder="1" applyAlignment="1">
      <alignment horizontal="center"/>
    </xf>
    <xf numFmtId="0" fontId="13" fillId="0" borderId="38" xfId="0" applyFont="1" applyBorder="1" applyAlignment="1">
      <alignment/>
    </xf>
    <xf numFmtId="41" fontId="13" fillId="0" borderId="38" xfId="18" applyFont="1" applyBorder="1" applyAlignment="1">
      <alignment/>
    </xf>
    <xf numFmtId="0" fontId="9" fillId="0" borderId="38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1" fontId="13" fillId="0" borderId="0" xfId="18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1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8" xfId="0" applyBorder="1" applyAlignment="1">
      <alignment/>
    </xf>
    <xf numFmtId="0" fontId="13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59" xfId="0" applyBorder="1" applyAlignment="1">
      <alignment/>
    </xf>
    <xf numFmtId="0" fontId="13" fillId="0" borderId="51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171" fontId="11" fillId="0" borderId="0" xfId="0" applyNumberFormat="1" applyFont="1" applyBorder="1" applyAlignment="1">
      <alignment horizontal="center"/>
    </xf>
    <xf numFmtId="4" fontId="11" fillId="0" borderId="60" xfId="0" applyNumberFormat="1" applyFont="1" applyBorder="1" applyAlignment="1">
      <alignment horizontal="center"/>
    </xf>
    <xf numFmtId="171" fontId="11" fillId="0" borderId="61" xfId="0" applyNumberFormat="1" applyFont="1" applyBorder="1" applyAlignment="1">
      <alignment horizontal="center"/>
    </xf>
    <xf numFmtId="0" fontId="11" fillId="0" borderId="62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left"/>
    </xf>
    <xf numFmtId="4" fontId="17" fillId="0" borderId="5" xfId="0" applyNumberFormat="1" applyFont="1" applyFill="1" applyBorder="1" applyAlignment="1">
      <alignment/>
    </xf>
    <xf numFmtId="171" fontId="18" fillId="0" borderId="6" xfId="0" applyNumberFormat="1" applyFont="1" applyFill="1" applyBorder="1" applyAlignment="1">
      <alignment horizontal="center"/>
    </xf>
    <xf numFmtId="4" fontId="19" fillId="0" borderId="5" xfId="0" applyNumberFormat="1" applyFont="1" applyBorder="1" applyAlignment="1">
      <alignment/>
    </xf>
    <xf numFmtId="171" fontId="18" fillId="0" borderId="6" xfId="0" applyNumberFormat="1" applyFont="1" applyBorder="1" applyAlignment="1">
      <alignment horizontal="center"/>
    </xf>
    <xf numFmtId="4" fontId="20" fillId="0" borderId="5" xfId="0" applyNumberFormat="1" applyFont="1" applyBorder="1" applyAlignment="1">
      <alignment/>
    </xf>
    <xf numFmtId="0" fontId="11" fillId="0" borderId="63" xfId="0" applyFont="1" applyBorder="1" applyAlignment="1">
      <alignment horizontal="center" vertical="center"/>
    </xf>
    <xf numFmtId="0" fontId="16" fillId="0" borderId="6" xfId="0" applyFont="1" applyBorder="1" applyAlignment="1">
      <alignment horizontal="left"/>
    </xf>
    <xf numFmtId="0" fontId="16" fillId="0" borderId="64" xfId="0" applyFont="1" applyBorder="1" applyAlignment="1">
      <alignment horizontal="left"/>
    </xf>
    <xf numFmtId="4" fontId="17" fillId="0" borderId="10" xfId="0" applyNumberFormat="1" applyFont="1" applyFill="1" applyBorder="1" applyAlignment="1">
      <alignment/>
    </xf>
    <xf numFmtId="171" fontId="18" fillId="0" borderId="11" xfId="0" applyNumberFormat="1" applyFont="1" applyFill="1" applyBorder="1" applyAlignment="1">
      <alignment horizontal="center"/>
    </xf>
    <xf numFmtId="4" fontId="19" fillId="0" borderId="10" xfId="0" applyNumberFormat="1" applyFont="1" applyBorder="1" applyAlignment="1">
      <alignment/>
    </xf>
    <xf numFmtId="171" fontId="18" fillId="0" borderId="11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 horizontal="left"/>
    </xf>
    <xf numFmtId="0" fontId="11" fillId="0" borderId="65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left"/>
    </xf>
    <xf numFmtId="4" fontId="17" fillId="0" borderId="7" xfId="0" applyNumberFormat="1" applyFont="1" applyFill="1" applyBorder="1" applyAlignment="1">
      <alignment/>
    </xf>
    <xf numFmtId="171" fontId="18" fillId="0" borderId="13" xfId="0" applyNumberFormat="1" applyFont="1" applyFill="1" applyBorder="1" applyAlignment="1">
      <alignment horizontal="center"/>
    </xf>
    <xf numFmtId="4" fontId="19" fillId="0" borderId="7" xfId="0" applyNumberFormat="1" applyFont="1" applyBorder="1" applyAlignment="1">
      <alignment/>
    </xf>
    <xf numFmtId="171" fontId="18" fillId="0" borderId="13" xfId="0" applyNumberFormat="1" applyFont="1" applyBorder="1" applyAlignment="1">
      <alignment horizontal="center"/>
    </xf>
    <xf numFmtId="4" fontId="20" fillId="0" borderId="7" xfId="0" applyNumberFormat="1" applyFont="1" applyBorder="1" applyAlignment="1">
      <alignment/>
    </xf>
    <xf numFmtId="0" fontId="18" fillId="0" borderId="66" xfId="0" applyFont="1" applyBorder="1" applyAlignment="1">
      <alignment horizontal="center"/>
    </xf>
    <xf numFmtId="171" fontId="11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9" xfId="0" applyBorder="1" applyAlignment="1">
      <alignment horizontal="center"/>
    </xf>
    <xf numFmtId="3" fontId="0" fillId="0" borderId="59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5" xfId="0" applyBorder="1" applyAlignment="1">
      <alignment/>
    </xf>
    <xf numFmtId="0" fontId="0" fillId="0" borderId="9" xfId="0" applyBorder="1" applyAlignment="1">
      <alignment/>
    </xf>
    <xf numFmtId="0" fontId="11" fillId="0" borderId="57" xfId="0" applyFont="1" applyBorder="1" applyAlignment="1">
      <alignment horizontal="center"/>
    </xf>
    <xf numFmtId="0" fontId="14" fillId="0" borderId="23" xfId="0" applyFont="1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0" fillId="0" borderId="40" xfId="0" applyFill="1" applyBorder="1" applyAlignment="1">
      <alignment horizontal="centerContinuous" vertical="center"/>
    </xf>
    <xf numFmtId="0" fontId="15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2" fillId="0" borderId="28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171" fontId="9" fillId="0" borderId="0" xfId="0" applyNumberFormat="1" applyFont="1" applyBorder="1" applyAlignment="1">
      <alignment horizontal="center"/>
    </xf>
    <xf numFmtId="4" fontId="9" fillId="0" borderId="60" xfId="0" applyNumberFormat="1" applyFont="1" applyBorder="1" applyAlignment="1">
      <alignment horizontal="center"/>
    </xf>
    <xf numFmtId="171" fontId="9" fillId="0" borderId="61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left"/>
    </xf>
    <xf numFmtId="4" fontId="23" fillId="0" borderId="5" xfId="0" applyNumberFormat="1" applyFont="1" applyFill="1" applyBorder="1" applyAlignment="1">
      <alignment/>
    </xf>
    <xf numFmtId="171" fontId="24" fillId="0" borderId="6" xfId="0" applyNumberFormat="1" applyFont="1" applyFill="1" applyBorder="1" applyAlignment="1">
      <alignment horizontal="center"/>
    </xf>
    <xf numFmtId="4" fontId="23" fillId="0" borderId="5" xfId="0" applyNumberFormat="1" applyFont="1" applyBorder="1" applyAlignment="1">
      <alignment/>
    </xf>
    <xf numFmtId="171" fontId="24" fillId="0" borderId="6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left"/>
    </xf>
    <xf numFmtId="4" fontId="23" fillId="0" borderId="10" xfId="0" applyNumberFormat="1" applyFont="1" applyFill="1" applyBorder="1" applyAlignment="1">
      <alignment/>
    </xf>
    <xf numFmtId="171" fontId="24" fillId="0" borderId="11" xfId="0" applyNumberFormat="1" applyFont="1" applyFill="1" applyBorder="1" applyAlignment="1">
      <alignment horizontal="center"/>
    </xf>
    <xf numFmtId="4" fontId="23" fillId="0" borderId="10" xfId="0" applyNumberFormat="1" applyFont="1" applyBorder="1" applyAlignment="1">
      <alignment/>
    </xf>
    <xf numFmtId="171" fontId="24" fillId="0" borderId="11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4" fontId="23" fillId="0" borderId="15" xfId="0" applyNumberFormat="1" applyFont="1" applyFill="1" applyBorder="1" applyAlignment="1">
      <alignment/>
    </xf>
    <xf numFmtId="171" fontId="24" fillId="0" borderId="14" xfId="0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4" fontId="23" fillId="0" borderId="15" xfId="0" applyNumberFormat="1" applyFont="1" applyBorder="1" applyAlignment="1">
      <alignment/>
    </xf>
    <xf numFmtId="171" fontId="24" fillId="0" borderId="14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left"/>
    </xf>
    <xf numFmtId="4" fontId="23" fillId="0" borderId="7" xfId="0" applyNumberFormat="1" applyFont="1" applyFill="1" applyBorder="1" applyAlignment="1">
      <alignment/>
    </xf>
    <xf numFmtId="171" fontId="24" fillId="0" borderId="13" xfId="0" applyNumberFormat="1" applyFont="1" applyFill="1" applyBorder="1" applyAlignment="1">
      <alignment horizontal="center"/>
    </xf>
    <xf numFmtId="4" fontId="23" fillId="0" borderId="7" xfId="0" applyNumberFormat="1" applyFont="1" applyBorder="1" applyAlignment="1">
      <alignment/>
    </xf>
    <xf numFmtId="171" fontId="24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4" fontId="0" fillId="0" borderId="0" xfId="0" applyNumberFormat="1" applyFill="1" applyAlignment="1">
      <alignment/>
    </xf>
    <xf numFmtId="171" fontId="11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171" fontId="1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4" fontId="9" fillId="0" borderId="68" xfId="0" applyNumberFormat="1" applyFont="1" applyBorder="1" applyAlignment="1">
      <alignment horizontal="center"/>
    </xf>
    <xf numFmtId="171" fontId="9" fillId="0" borderId="69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21" fillId="0" borderId="55" xfId="0" applyFont="1" applyBorder="1" applyAlignment="1">
      <alignment horizontal="left"/>
    </xf>
    <xf numFmtId="4" fontId="23" fillId="0" borderId="40" xfId="0" applyNumberFormat="1" applyFont="1" applyFill="1" applyBorder="1" applyAlignment="1">
      <alignment/>
    </xf>
    <xf numFmtId="171" fontId="24" fillId="0" borderId="23" xfId="0" applyNumberFormat="1" applyFont="1" applyFill="1" applyBorder="1" applyAlignment="1">
      <alignment horizontal="center"/>
    </xf>
    <xf numFmtId="4" fontId="23" fillId="0" borderId="40" xfId="0" applyNumberFormat="1" applyFont="1" applyBorder="1" applyAlignment="1">
      <alignment/>
    </xf>
    <xf numFmtId="171" fontId="24" fillId="0" borderId="23" xfId="0" applyNumberFormat="1" applyFont="1" applyBorder="1" applyAlignment="1">
      <alignment horizontal="center"/>
    </xf>
    <xf numFmtId="4" fontId="23" fillId="0" borderId="70" xfId="0" applyNumberFormat="1" applyFont="1" applyBorder="1" applyAlignment="1">
      <alignment horizontal="right"/>
    </xf>
    <xf numFmtId="171" fontId="24" fillId="0" borderId="71" xfId="0" applyNumberFormat="1" applyFont="1" applyBorder="1" applyAlignment="1">
      <alignment horizontal="center"/>
    </xf>
    <xf numFmtId="4" fontId="23" fillId="0" borderId="33" xfId="0" applyNumberFormat="1" applyFont="1" applyBorder="1" applyAlignment="1">
      <alignment/>
    </xf>
    <xf numFmtId="171" fontId="24" fillId="0" borderId="34" xfId="0" applyNumberFormat="1" applyFont="1" applyBorder="1" applyAlignment="1">
      <alignment horizontal="center"/>
    </xf>
    <xf numFmtId="0" fontId="21" fillId="0" borderId="29" xfId="0" applyFont="1" applyBorder="1" applyAlignment="1">
      <alignment horizontal="left"/>
    </xf>
    <xf numFmtId="4" fontId="23" fillId="0" borderId="25" xfId="0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21" fillId="0" borderId="31" xfId="0" applyFont="1" applyFill="1" applyBorder="1" applyAlignment="1">
      <alignment horizontal="left"/>
    </xf>
    <xf numFmtId="4" fontId="23" fillId="0" borderId="43" xfId="0" applyNumberFormat="1" applyFont="1" applyFill="1" applyBorder="1" applyAlignment="1">
      <alignment/>
    </xf>
    <xf numFmtId="171" fontId="24" fillId="0" borderId="27" xfId="0" applyNumberFormat="1" applyFont="1" applyFill="1" applyBorder="1" applyAlignment="1">
      <alignment horizontal="center"/>
    </xf>
    <xf numFmtId="4" fontId="23" fillId="0" borderId="43" xfId="0" applyNumberFormat="1" applyFont="1" applyBorder="1" applyAlignment="1">
      <alignment/>
    </xf>
    <xf numFmtId="171" fontId="24" fillId="0" borderId="27" xfId="0" applyNumberFormat="1" applyFont="1" applyBorder="1" applyAlignment="1">
      <alignment horizontal="center"/>
    </xf>
    <xf numFmtId="4" fontId="23" fillId="0" borderId="24" xfId="0" applyNumberFormat="1" applyFont="1" applyBorder="1" applyAlignment="1">
      <alignment horizontal="right"/>
    </xf>
    <xf numFmtId="4" fontId="23" fillId="0" borderId="25" xfId="0" applyNumberFormat="1" applyFont="1" applyBorder="1" applyAlignment="1">
      <alignment horizontal="right"/>
    </xf>
    <xf numFmtId="0" fontId="21" fillId="0" borderId="72" xfId="0" applyFont="1" applyBorder="1" applyAlignment="1">
      <alignment horizontal="left"/>
    </xf>
    <xf numFmtId="4" fontId="23" fillId="0" borderId="41" xfId="0" applyNumberFormat="1" applyFont="1" applyFill="1" applyBorder="1" applyAlignment="1">
      <alignment/>
    </xf>
    <xf numFmtId="171" fontId="24" fillId="0" borderId="73" xfId="0" applyNumberFormat="1" applyFont="1" applyFill="1" applyBorder="1" applyAlignment="1">
      <alignment horizontal="center"/>
    </xf>
    <xf numFmtId="4" fontId="23" fillId="0" borderId="40" xfId="0" applyNumberFormat="1" applyFont="1" applyBorder="1" applyAlignment="1">
      <alignment horizontal="right"/>
    </xf>
    <xf numFmtId="0" fontId="21" fillId="0" borderId="72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left"/>
    </xf>
    <xf numFmtId="4" fontId="23" fillId="0" borderId="74" xfId="0" applyNumberFormat="1" applyFont="1" applyFill="1" applyBorder="1" applyAlignment="1">
      <alignment/>
    </xf>
    <xf numFmtId="171" fontId="24" fillId="0" borderId="75" xfId="0" applyNumberFormat="1" applyFont="1" applyFill="1" applyBorder="1" applyAlignment="1">
      <alignment horizontal="center"/>
    </xf>
    <xf numFmtId="4" fontId="23" fillId="0" borderId="74" xfId="0" applyNumberFormat="1" applyFont="1" applyBorder="1" applyAlignment="1">
      <alignment/>
    </xf>
    <xf numFmtId="171" fontId="24" fillId="0" borderId="75" xfId="0" applyNumberFormat="1" applyFont="1" applyBorder="1" applyAlignment="1">
      <alignment horizontal="center"/>
    </xf>
    <xf numFmtId="4" fontId="23" fillId="0" borderId="74" xfId="0" applyNumberFormat="1" applyFont="1" applyBorder="1" applyAlignment="1">
      <alignment horizontal="right"/>
    </xf>
    <xf numFmtId="4" fontId="23" fillId="0" borderId="44" xfId="0" applyNumberFormat="1" applyFont="1" applyBorder="1" applyAlignment="1">
      <alignment/>
    </xf>
    <xf numFmtId="171" fontId="24" fillId="0" borderId="48" xfId="0" applyNumberFormat="1" applyFont="1" applyBorder="1" applyAlignment="1">
      <alignment horizontal="center"/>
    </xf>
    <xf numFmtId="4" fontId="27" fillId="0" borderId="5" xfId="0" applyNumberFormat="1" applyFont="1" applyFill="1" applyBorder="1" applyAlignment="1">
      <alignment/>
    </xf>
    <xf numFmtId="171" fontId="28" fillId="0" borderId="6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left"/>
    </xf>
    <xf numFmtId="4" fontId="27" fillId="0" borderId="10" xfId="0" applyNumberFormat="1" applyFont="1" applyFill="1" applyBorder="1" applyAlignment="1">
      <alignment/>
    </xf>
    <xf numFmtId="171" fontId="28" fillId="0" borderId="11" xfId="0" applyNumberFormat="1" applyFont="1" applyFill="1" applyBorder="1" applyAlignment="1">
      <alignment horizontal="center"/>
    </xf>
    <xf numFmtId="4" fontId="27" fillId="0" borderId="10" xfId="0" applyNumberFormat="1" applyFont="1" applyBorder="1" applyAlignment="1">
      <alignment/>
    </xf>
    <xf numFmtId="171" fontId="28" fillId="0" borderId="11" xfId="0" applyNumberFormat="1" applyFont="1" applyBorder="1" applyAlignment="1">
      <alignment horizontal="center"/>
    </xf>
    <xf numFmtId="4" fontId="27" fillId="0" borderId="5" xfId="0" applyNumberFormat="1" applyFont="1" applyBorder="1" applyAlignment="1">
      <alignment/>
    </xf>
    <xf numFmtId="171" fontId="28" fillId="0" borderId="6" xfId="0" applyNumberFormat="1" applyFont="1" applyBorder="1" applyAlignment="1">
      <alignment horizontal="center"/>
    </xf>
    <xf numFmtId="4" fontId="27" fillId="0" borderId="15" xfId="0" applyNumberFormat="1" applyFont="1" applyFill="1" applyBorder="1" applyAlignment="1">
      <alignment/>
    </xf>
    <xf numFmtId="171" fontId="28" fillId="0" borderId="14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0" fontId="21" fillId="0" borderId="57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71" fontId="28" fillId="0" borderId="16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" fontId="27" fillId="0" borderId="17" xfId="0" applyNumberFormat="1" applyFont="1" applyFill="1" applyBorder="1" applyAlignment="1">
      <alignment/>
    </xf>
    <xf numFmtId="0" fontId="21" fillId="0" borderId="25" xfId="0" applyFont="1" applyBorder="1" applyAlignment="1">
      <alignment horizontal="left"/>
    </xf>
    <xf numFmtId="4" fontId="27" fillId="0" borderId="39" xfId="0" applyNumberFormat="1" applyFont="1" applyFill="1" applyBorder="1" applyAlignment="1">
      <alignment/>
    </xf>
    <xf numFmtId="171" fontId="28" fillId="0" borderId="39" xfId="0" applyNumberFormat="1" applyFont="1" applyFill="1" applyBorder="1" applyAlignment="1">
      <alignment horizontal="center"/>
    </xf>
    <xf numFmtId="171" fontId="28" fillId="0" borderId="27" xfId="0" applyNumberFormat="1" applyFont="1" applyFill="1" applyBorder="1" applyAlignment="1">
      <alignment horizontal="center"/>
    </xf>
    <xf numFmtId="171" fontId="28" fillId="0" borderId="39" xfId="0" applyNumberFormat="1" applyFont="1" applyBorder="1" applyAlignment="1">
      <alignment horizontal="center"/>
    </xf>
    <xf numFmtId="4" fontId="27" fillId="0" borderId="39" xfId="0" applyNumberFormat="1" applyFont="1" applyBorder="1" applyAlignment="1">
      <alignment/>
    </xf>
    <xf numFmtId="0" fontId="21" fillId="0" borderId="23" xfId="0" applyFont="1" applyFill="1" applyBorder="1" applyAlignment="1">
      <alignment horizontal="left"/>
    </xf>
    <xf numFmtId="4" fontId="27" fillId="0" borderId="38" xfId="0" applyNumberFormat="1" applyFont="1" applyFill="1" applyBorder="1" applyAlignment="1">
      <alignment/>
    </xf>
    <xf numFmtId="171" fontId="28" fillId="0" borderId="38" xfId="0" applyNumberFormat="1" applyFont="1" applyFill="1" applyBorder="1" applyAlignment="1">
      <alignment horizontal="center"/>
    </xf>
    <xf numFmtId="171" fontId="28" fillId="0" borderId="23" xfId="0" applyNumberFormat="1" applyFont="1" applyFill="1" applyBorder="1" applyAlignment="1">
      <alignment horizontal="center"/>
    </xf>
    <xf numFmtId="171" fontId="28" fillId="0" borderId="38" xfId="0" applyNumberFormat="1" applyFont="1" applyBorder="1" applyAlignment="1">
      <alignment horizontal="center"/>
    </xf>
    <xf numFmtId="4" fontId="27" fillId="0" borderId="38" xfId="0" applyNumberFormat="1" applyFont="1" applyBorder="1" applyAlignment="1">
      <alignment/>
    </xf>
    <xf numFmtId="4" fontId="23" fillId="0" borderId="76" xfId="0" applyNumberFormat="1" applyFont="1" applyBorder="1" applyAlignment="1">
      <alignment/>
    </xf>
    <xf numFmtId="4" fontId="27" fillId="0" borderId="38" xfId="0" applyNumberFormat="1" applyFont="1" applyFill="1" applyBorder="1" applyAlignment="1">
      <alignment horizontal="center"/>
    </xf>
    <xf numFmtId="4" fontId="23" fillId="0" borderId="52" xfId="0" applyNumberFormat="1" applyFont="1" applyBorder="1" applyAlignment="1">
      <alignment/>
    </xf>
    <xf numFmtId="171" fontId="24" fillId="0" borderId="77" xfId="0" applyNumberFormat="1" applyFont="1" applyBorder="1" applyAlignment="1">
      <alignment horizontal="center"/>
    </xf>
    <xf numFmtId="4" fontId="23" fillId="0" borderId="36" xfId="0" applyNumberFormat="1" applyFont="1" applyBorder="1" applyAlignment="1">
      <alignment/>
    </xf>
    <xf numFmtId="0" fontId="21" fillId="0" borderId="24" xfId="0" applyFont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171" fontId="28" fillId="0" borderId="42" xfId="0" applyNumberFormat="1" applyFont="1" applyFill="1" applyBorder="1" applyAlignment="1">
      <alignment horizontal="center"/>
    </xf>
    <xf numFmtId="171" fontId="28" fillId="0" borderId="47" xfId="0" applyNumberFormat="1" applyFont="1" applyFill="1" applyBorder="1" applyAlignment="1">
      <alignment horizontal="center"/>
    </xf>
    <xf numFmtId="0" fontId="9" fillId="0" borderId="7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left"/>
    </xf>
    <xf numFmtId="4" fontId="27" fillId="0" borderId="80" xfId="0" applyNumberFormat="1" applyFont="1" applyFill="1" applyBorder="1" applyAlignment="1">
      <alignment/>
    </xf>
    <xf numFmtId="171" fontId="28" fillId="0" borderId="80" xfId="0" applyNumberFormat="1" applyFont="1" applyFill="1" applyBorder="1" applyAlignment="1">
      <alignment horizontal="center"/>
    </xf>
    <xf numFmtId="171" fontId="28" fillId="0" borderId="75" xfId="0" applyNumberFormat="1" applyFont="1" applyFill="1" applyBorder="1" applyAlignment="1">
      <alignment horizontal="center"/>
    </xf>
    <xf numFmtId="4" fontId="27" fillId="0" borderId="78" xfId="0" applyNumberFormat="1" applyFont="1" applyBorder="1" applyAlignment="1">
      <alignment/>
    </xf>
    <xf numFmtId="171" fontId="28" fillId="0" borderId="81" xfId="0" applyNumberFormat="1" applyFont="1" applyBorder="1" applyAlignment="1">
      <alignment horizontal="center"/>
    </xf>
    <xf numFmtId="4" fontId="27" fillId="0" borderId="81" xfId="0" applyNumberFormat="1" applyFont="1" applyBorder="1" applyAlignment="1">
      <alignment/>
    </xf>
    <xf numFmtId="171" fontId="28" fillId="0" borderId="22" xfId="0" applyNumberFormat="1" applyFont="1" applyBorder="1" applyAlignment="1">
      <alignment horizontal="center"/>
    </xf>
    <xf numFmtId="0" fontId="21" fillId="0" borderId="38" xfId="0" applyFont="1" applyFill="1" applyBorder="1" applyAlignment="1">
      <alignment horizontal="left"/>
    </xf>
    <xf numFmtId="0" fontId="14" fillId="0" borderId="54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" fontId="11" fillId="0" borderId="82" xfId="0" applyNumberFormat="1" applyFont="1" applyBorder="1" applyAlignment="1">
      <alignment horizontal="center"/>
    </xf>
    <xf numFmtId="4" fontId="11" fillId="0" borderId="83" xfId="0" applyNumberFormat="1" applyFont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4" fontId="9" fillId="2" borderId="84" xfId="0" applyNumberFormat="1" applyFont="1" applyFill="1" applyBorder="1" applyAlignment="1">
      <alignment horizontal="center"/>
    </xf>
    <xf numFmtId="4" fontId="9" fillId="2" borderId="85" xfId="0" applyNumberFormat="1" applyFont="1" applyFill="1" applyBorder="1" applyAlignment="1">
      <alignment horizontal="center"/>
    </xf>
    <xf numFmtId="4" fontId="9" fillId="2" borderId="86" xfId="0" applyNumberFormat="1" applyFont="1" applyFill="1" applyBorder="1" applyAlignment="1">
      <alignment horizontal="center"/>
    </xf>
    <xf numFmtId="4" fontId="9" fillId="3" borderId="85" xfId="0" applyNumberFormat="1" applyFont="1" applyFill="1" applyBorder="1" applyAlignment="1">
      <alignment horizontal="center"/>
    </xf>
    <xf numFmtId="4" fontId="9" fillId="3" borderId="86" xfId="0" applyNumberFormat="1" applyFont="1" applyFill="1" applyBorder="1" applyAlignment="1">
      <alignment horizontal="center"/>
    </xf>
    <xf numFmtId="0" fontId="9" fillId="0" borderId="82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4" fontId="9" fillId="0" borderId="82" xfId="0" applyNumberFormat="1" applyFont="1" applyBorder="1" applyAlignment="1">
      <alignment horizontal="center"/>
    </xf>
    <xf numFmtId="4" fontId="9" fillId="0" borderId="83" xfId="0" applyNumberFormat="1" applyFont="1" applyBorder="1" applyAlignment="1">
      <alignment horizontal="center"/>
    </xf>
    <xf numFmtId="4" fontId="9" fillId="0" borderId="89" xfId="0" applyNumberFormat="1" applyFont="1" applyBorder="1" applyAlignment="1">
      <alignment horizontal="center"/>
    </xf>
    <xf numFmtId="4" fontId="9" fillId="0" borderId="87" xfId="0" applyNumberFormat="1" applyFont="1" applyBorder="1" applyAlignment="1">
      <alignment horizontal="center"/>
    </xf>
    <xf numFmtId="0" fontId="9" fillId="0" borderId="8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4" fontId="9" fillId="4" borderId="85" xfId="0" applyNumberFormat="1" applyFont="1" applyFill="1" applyBorder="1" applyAlignment="1">
      <alignment horizontal="center"/>
    </xf>
    <xf numFmtId="4" fontId="9" fillId="4" borderId="86" xfId="0" applyNumberFormat="1" applyFont="1" applyFill="1" applyBorder="1" applyAlignment="1">
      <alignment horizontal="center"/>
    </xf>
    <xf numFmtId="0" fontId="9" fillId="0" borderId="90" xfId="0" applyFont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/>
    </xf>
    <xf numFmtId="4" fontId="9" fillId="3" borderId="3" xfId="0" applyNumberFormat="1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0" fontId="9" fillId="0" borderId="60" xfId="0" applyFont="1" applyBorder="1" applyAlignment="1">
      <alignment horizontal="center" vertical="center"/>
    </xf>
    <xf numFmtId="4" fontId="27" fillId="0" borderId="5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1</xdr:row>
      <xdr:rowOff>152400</xdr:rowOff>
    </xdr:from>
    <xdr:to>
      <xdr:col>7</xdr:col>
      <xdr:colOff>685800</xdr:colOff>
      <xdr:row>6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3019425" y="314325"/>
          <a:ext cx="5915025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CPTO. SOCIAL  -  2.002
SALMÓNIDOS LANCE
SENIOR
</a:t>
          </a:r>
        </a:p>
      </xdr:txBody>
    </xdr:sp>
    <xdr:clientData/>
  </xdr:twoCellAnchor>
  <xdr:twoCellAnchor>
    <xdr:from>
      <xdr:col>5</xdr:col>
      <xdr:colOff>933450</xdr:colOff>
      <xdr:row>9</xdr:row>
      <xdr:rowOff>28575</xdr:rowOff>
    </xdr:from>
    <xdr:to>
      <xdr:col>8</xdr:col>
      <xdr:colOff>76200</xdr:colOff>
      <xdr:row>14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6934200" y="1485900"/>
          <a:ext cx="2333625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CLASIFICACION FINAL
</a:t>
          </a:r>
        </a:p>
      </xdr:txBody>
    </xdr:sp>
    <xdr:clientData/>
  </xdr:twoCellAnchor>
  <xdr:twoCellAnchor>
    <xdr:from>
      <xdr:col>1</xdr:col>
      <xdr:colOff>161925</xdr:colOff>
      <xdr:row>2</xdr:row>
      <xdr:rowOff>47625</xdr:rowOff>
    </xdr:from>
    <xdr:to>
      <xdr:col>2</xdr:col>
      <xdr:colOff>1038225</xdr:colOff>
      <xdr:row>12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71475"/>
          <a:ext cx="16859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38100</xdr:rowOff>
    </xdr:from>
    <xdr:to>
      <xdr:col>6</xdr:col>
      <xdr:colOff>285750</xdr:colOff>
      <xdr:row>9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3600450" y="523875"/>
          <a:ext cx="32956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CPTO. SOCIAL  -  2.010
SALMÓNIDOS LANCE
SENIOR
</a:t>
          </a:r>
        </a:p>
      </xdr:txBody>
    </xdr:sp>
    <xdr:clientData/>
  </xdr:twoCellAnchor>
  <xdr:twoCellAnchor>
    <xdr:from>
      <xdr:col>10</xdr:col>
      <xdr:colOff>76200</xdr:colOff>
      <xdr:row>6</xdr:row>
      <xdr:rowOff>0</xdr:rowOff>
    </xdr:from>
    <xdr:to>
      <xdr:col>12</xdr:col>
      <xdr:colOff>533400</xdr:colOff>
      <xdr:row>9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9705975" y="971550"/>
          <a:ext cx="2038350" cy="771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CLASIFICACION FINAL
</a:t>
          </a:r>
        </a:p>
      </xdr:txBody>
    </xdr:sp>
    <xdr:clientData/>
  </xdr:twoCellAnchor>
  <xdr:twoCellAnchor>
    <xdr:from>
      <xdr:col>1</xdr:col>
      <xdr:colOff>57150</xdr:colOff>
      <xdr:row>0</xdr:row>
      <xdr:rowOff>133350</xdr:rowOff>
    </xdr:from>
    <xdr:to>
      <xdr:col>1</xdr:col>
      <xdr:colOff>1990725</xdr:colOff>
      <xdr:row>10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33350"/>
          <a:ext cx="19335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2</xdr:row>
      <xdr:rowOff>47625</xdr:rowOff>
    </xdr:from>
    <xdr:to>
      <xdr:col>5</xdr:col>
      <xdr:colOff>733425</xdr:colOff>
      <xdr:row>9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2781300" y="371475"/>
          <a:ext cx="355282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CPTO. SOCIAL  -  2.011
SALMÓNIDOS LANCE
SENIOR
</a:t>
          </a:r>
        </a:p>
      </xdr:txBody>
    </xdr:sp>
    <xdr:clientData/>
  </xdr:twoCellAnchor>
  <xdr:twoCellAnchor>
    <xdr:from>
      <xdr:col>7</xdr:col>
      <xdr:colOff>152400</xdr:colOff>
      <xdr:row>3</xdr:row>
      <xdr:rowOff>133350</xdr:rowOff>
    </xdr:from>
    <xdr:to>
      <xdr:col>9</xdr:col>
      <xdr:colOff>666750</xdr:colOff>
      <xdr:row>8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7296150" y="619125"/>
          <a:ext cx="2057400" cy="771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CLASIFICACION FINAL
</a:t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1</xdr:col>
      <xdr:colOff>1247775</xdr:colOff>
      <xdr:row>11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80975"/>
          <a:ext cx="17240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47625</xdr:rowOff>
    </xdr:from>
    <xdr:to>
      <xdr:col>1</xdr:col>
      <xdr:colOff>1409700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09550"/>
          <a:ext cx="14859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4</xdr:row>
      <xdr:rowOff>152400</xdr:rowOff>
    </xdr:from>
    <xdr:to>
      <xdr:col>10</xdr:col>
      <xdr:colOff>590550</xdr:colOff>
      <xdr:row>9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4181475" y="895350"/>
          <a:ext cx="5886450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CTO. SOCIAL  SALMÓNIDOS LANCE  2.012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2</xdr:row>
      <xdr:rowOff>123825</xdr:rowOff>
    </xdr:from>
    <xdr:to>
      <xdr:col>16</xdr:col>
      <xdr:colOff>9525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590800" y="447675"/>
          <a:ext cx="8801100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333333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ASOCIACION DE CAZADORES Y PESCADORES DEPORTIVOS DE PAMPLONA</a:t>
          </a:r>
        </a:p>
      </xdr:txBody>
    </xdr:sp>
    <xdr:clientData/>
  </xdr:twoCellAnchor>
  <xdr:twoCellAnchor>
    <xdr:from>
      <xdr:col>1</xdr:col>
      <xdr:colOff>2438400</xdr:colOff>
      <xdr:row>6</xdr:row>
      <xdr:rowOff>66675</xdr:rowOff>
    </xdr:from>
    <xdr:to>
      <xdr:col>14</xdr:col>
      <xdr:colOff>514350</xdr:colOff>
      <xdr:row>9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3209925" y="1133475"/>
          <a:ext cx="735330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CTO. SOCIAL  SALMÓNIDOS LANCE  2.013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1</xdr:col>
      <xdr:colOff>1200150</xdr:colOff>
      <xdr:row>10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16287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2</xdr:row>
      <xdr:rowOff>123825</xdr:rowOff>
    </xdr:from>
    <xdr:to>
      <xdr:col>11</xdr:col>
      <xdr:colOff>152400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581275" y="447675"/>
          <a:ext cx="77247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ASOCIACION DE CAZADORES Y PESCADORES DEPORTIVOS DE PAMPLONA</a:t>
          </a:r>
        </a:p>
      </xdr:txBody>
    </xdr:sp>
    <xdr:clientData/>
  </xdr:twoCellAnchor>
  <xdr:twoCellAnchor>
    <xdr:from>
      <xdr:col>1</xdr:col>
      <xdr:colOff>2114550</xdr:colOff>
      <xdr:row>6</xdr:row>
      <xdr:rowOff>38100</xdr:rowOff>
    </xdr:from>
    <xdr:to>
      <xdr:col>10</xdr:col>
      <xdr:colOff>371475</xdr:colOff>
      <xdr:row>8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2876550" y="1104900"/>
          <a:ext cx="6886575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CTO. SOCIAL  SALMÓNIDOS LANCE  2.014</a:t>
          </a:r>
        </a:p>
      </xdr:txBody>
    </xdr:sp>
    <xdr:clientData/>
  </xdr:twoCellAnchor>
  <xdr:twoCellAnchor>
    <xdr:from>
      <xdr:col>0</xdr:col>
      <xdr:colOff>238125</xdr:colOff>
      <xdr:row>1</xdr:row>
      <xdr:rowOff>9525</xdr:rowOff>
    </xdr:from>
    <xdr:to>
      <xdr:col>1</xdr:col>
      <xdr:colOff>952500</xdr:colOff>
      <xdr:row>9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1476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2</xdr:row>
      <xdr:rowOff>123825</xdr:rowOff>
    </xdr:from>
    <xdr:to>
      <xdr:col>11</xdr:col>
      <xdr:colOff>152400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581275" y="447675"/>
          <a:ext cx="71151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ASOCIACION DE CAZADORES Y PESCADORES DEPORTIVOS DE PAMPLONA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1476375</xdr:colOff>
      <xdr:row>9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1925"/>
          <a:ext cx="14763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1924050</xdr:colOff>
      <xdr:row>6</xdr:row>
      <xdr:rowOff>38100</xdr:rowOff>
    </xdr:from>
    <xdr:to>
      <xdr:col>10</xdr:col>
      <xdr:colOff>371475</xdr:colOff>
      <xdr:row>8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2686050" y="1104900"/>
          <a:ext cx="6467475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CTO. SOCIAL  SALMÓNIDOS LANCE  2.015</a:t>
          </a:r>
        </a:p>
      </xdr:txBody>
    </xdr:sp>
    <xdr:clientData/>
  </xdr:twoCellAnchor>
  <xdr:twoCellAnchor>
    <xdr:from>
      <xdr:col>6</xdr:col>
      <xdr:colOff>533400</xdr:colOff>
      <xdr:row>18</xdr:row>
      <xdr:rowOff>19050</xdr:rowOff>
    </xdr:from>
    <xdr:to>
      <xdr:col>6</xdr:col>
      <xdr:colOff>695325</xdr:colOff>
      <xdr:row>26</xdr:row>
      <xdr:rowOff>28575</xdr:rowOff>
    </xdr:to>
    <xdr:sp>
      <xdr:nvSpPr>
        <xdr:cNvPr id="4" name="AutoShape 4"/>
        <xdr:cNvSpPr>
          <a:spLocks/>
        </xdr:cNvSpPr>
      </xdr:nvSpPr>
      <xdr:spPr>
        <a:xfrm rot="3726163">
          <a:off x="6267450" y="3295650"/>
          <a:ext cx="161925" cy="1676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S U S P E N D I D A</a:t>
          </a:r>
        </a:p>
      </xdr:txBody>
    </xdr:sp>
    <xdr:clientData/>
  </xdr:twoCellAnchor>
  <xdr:twoCellAnchor>
    <xdr:from>
      <xdr:col>8</xdr:col>
      <xdr:colOff>523875</xdr:colOff>
      <xdr:row>18</xdr:row>
      <xdr:rowOff>28575</xdr:rowOff>
    </xdr:from>
    <xdr:to>
      <xdr:col>8</xdr:col>
      <xdr:colOff>685800</xdr:colOff>
      <xdr:row>26</xdr:row>
      <xdr:rowOff>38100</xdr:rowOff>
    </xdr:to>
    <xdr:sp>
      <xdr:nvSpPr>
        <xdr:cNvPr id="5" name="AutoShape 5"/>
        <xdr:cNvSpPr>
          <a:spLocks/>
        </xdr:cNvSpPr>
      </xdr:nvSpPr>
      <xdr:spPr>
        <a:xfrm rot="3726163">
          <a:off x="7781925" y="3305175"/>
          <a:ext cx="161925" cy="1676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S U S P E N D I D 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2</xdr:row>
      <xdr:rowOff>123825</xdr:rowOff>
    </xdr:from>
    <xdr:to>
      <xdr:col>11</xdr:col>
      <xdr:colOff>152400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581275" y="447675"/>
          <a:ext cx="7562850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ASOCIACION DE CAZADORES Y PESCADORES DEPORTIVOS DE PAMPLONA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1476375</xdr:colOff>
      <xdr:row>9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1925"/>
          <a:ext cx="14763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2114550</xdr:colOff>
      <xdr:row>6</xdr:row>
      <xdr:rowOff>38100</xdr:rowOff>
    </xdr:from>
    <xdr:to>
      <xdr:col>10</xdr:col>
      <xdr:colOff>371475</xdr:colOff>
      <xdr:row>8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2876550" y="1104900"/>
          <a:ext cx="672465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CTO. SOCIAL  SALMÓNIDOS LANCE  2.016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1600200</xdr:colOff>
      <xdr:row>2</xdr:row>
      <xdr:rowOff>0</xdr:rowOff>
    </xdr:from>
    <xdr:to>
      <xdr:col>8</xdr:col>
      <xdr:colOff>400050</xdr:colOff>
      <xdr:row>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209925" y="323850"/>
          <a:ext cx="6419850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CPTO. SOCIAL  -  2.003
SALMÓNIDOS LANCE
SENIOR
</a:t>
          </a:r>
        </a:p>
      </xdr:txBody>
    </xdr:sp>
    <xdr:clientData/>
  </xdr:twoCellAnchor>
  <xdr:twoCellAnchor>
    <xdr:from>
      <xdr:col>6</xdr:col>
      <xdr:colOff>133350</xdr:colOff>
      <xdr:row>9</xdr:row>
      <xdr:rowOff>76200</xdr:rowOff>
    </xdr:from>
    <xdr:to>
      <xdr:col>9</xdr:col>
      <xdr:colOff>0</xdr:colOff>
      <xdr:row>13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7362825" y="1533525"/>
          <a:ext cx="2695575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CLASIFICACION FINAL
</a:t>
          </a:r>
        </a:p>
      </xdr:txBody>
    </xdr:sp>
    <xdr:clientData/>
  </xdr:twoCellAnchor>
  <xdr:twoCellAnchor>
    <xdr:from>
      <xdr:col>0</xdr:col>
      <xdr:colOff>400050</xdr:colOff>
      <xdr:row>1</xdr:row>
      <xdr:rowOff>76200</xdr:rowOff>
    </xdr:from>
    <xdr:to>
      <xdr:col>2</xdr:col>
      <xdr:colOff>400050</xdr:colOff>
      <xdr:row>10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38125"/>
          <a:ext cx="16097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1</xdr:row>
      <xdr:rowOff>38100</xdr:rowOff>
    </xdr:from>
    <xdr:to>
      <xdr:col>8</xdr:col>
      <xdr:colOff>457200</xdr:colOff>
      <xdr:row>6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1962150" y="200025"/>
          <a:ext cx="7439025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CPTO. SOCIAL  -  2.003
SALMÓNIDOS LANCE
INFANTIL
</a:t>
          </a:r>
        </a:p>
      </xdr:txBody>
    </xdr:sp>
    <xdr:clientData/>
  </xdr:twoCellAnchor>
  <xdr:twoCellAnchor>
    <xdr:from>
      <xdr:col>4</xdr:col>
      <xdr:colOff>1085850</xdr:colOff>
      <xdr:row>8</xdr:row>
      <xdr:rowOff>152400</xdr:rowOff>
    </xdr:from>
    <xdr:to>
      <xdr:col>8</xdr:col>
      <xdr:colOff>161925</xdr:colOff>
      <xdr:row>12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105525" y="1447800"/>
          <a:ext cx="3000375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CLASIFICACION FINAL
</a:t>
          </a:r>
        </a:p>
      </xdr:txBody>
    </xdr:sp>
    <xdr:clientData/>
  </xdr:twoCellAnchor>
  <xdr:twoCellAnchor>
    <xdr:from>
      <xdr:col>2</xdr:col>
      <xdr:colOff>0</xdr:colOff>
      <xdr:row>26</xdr:row>
      <xdr:rowOff>133350</xdr:rowOff>
    </xdr:from>
    <xdr:to>
      <xdr:col>8</xdr:col>
      <xdr:colOff>457200</xdr:colOff>
      <xdr:row>31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962150" y="4657725"/>
          <a:ext cx="7439025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CPTO. SOCIAL  -  2.003
SALMÓNIDOS LANCE
JUVENIL
</a:t>
          </a:r>
        </a:p>
      </xdr:txBody>
    </xdr:sp>
    <xdr:clientData/>
  </xdr:twoCellAnchor>
  <xdr:twoCellAnchor>
    <xdr:from>
      <xdr:col>5</xdr:col>
      <xdr:colOff>19050</xdr:colOff>
      <xdr:row>34</xdr:row>
      <xdr:rowOff>133350</xdr:rowOff>
    </xdr:from>
    <xdr:to>
      <xdr:col>8</xdr:col>
      <xdr:colOff>247650</xdr:colOff>
      <xdr:row>37</xdr:row>
      <xdr:rowOff>142875</xdr:rowOff>
    </xdr:to>
    <xdr:sp>
      <xdr:nvSpPr>
        <xdr:cNvPr id="4" name="AutoShape 6"/>
        <xdr:cNvSpPr>
          <a:spLocks/>
        </xdr:cNvSpPr>
      </xdr:nvSpPr>
      <xdr:spPr>
        <a:xfrm>
          <a:off x="6191250" y="5953125"/>
          <a:ext cx="3000375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CLASIFICACION FINAL
</a:t>
          </a:r>
        </a:p>
      </xdr:txBody>
    </xdr:sp>
    <xdr:clientData/>
  </xdr:twoCellAnchor>
  <xdr:twoCellAnchor>
    <xdr:from>
      <xdr:col>0</xdr:col>
      <xdr:colOff>266700</xdr:colOff>
      <xdr:row>0</xdr:row>
      <xdr:rowOff>76200</xdr:rowOff>
    </xdr:from>
    <xdr:to>
      <xdr:col>1</xdr:col>
      <xdr:colOff>1019175</xdr:colOff>
      <xdr:row>9</xdr:row>
      <xdr:rowOff>66675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15144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25</xdr:row>
      <xdr:rowOff>114300</xdr:rowOff>
    </xdr:from>
    <xdr:to>
      <xdr:col>1</xdr:col>
      <xdr:colOff>962025</xdr:colOff>
      <xdr:row>35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448175"/>
          <a:ext cx="16097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1</xdr:row>
      <xdr:rowOff>0</xdr:rowOff>
    </xdr:from>
    <xdr:to>
      <xdr:col>5</xdr:col>
      <xdr:colOff>676275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933700" y="161925"/>
          <a:ext cx="5534025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CPTO. SOCIAL  -  2.004
SALMÓNIDOS LANCE
SENIOR
</a:t>
          </a:r>
        </a:p>
      </xdr:txBody>
    </xdr:sp>
    <xdr:clientData/>
  </xdr:twoCellAnchor>
  <xdr:twoCellAnchor>
    <xdr:from>
      <xdr:col>4</xdr:col>
      <xdr:colOff>704850</xdr:colOff>
      <xdr:row>7</xdr:row>
      <xdr:rowOff>152400</xdr:rowOff>
    </xdr:from>
    <xdr:to>
      <xdr:col>6</xdr:col>
      <xdr:colOff>590550</xdr:colOff>
      <xdr:row>14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305675" y="1285875"/>
          <a:ext cx="2266950" cy="1095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CLASIFICACION FINAL
</a:t>
          </a:r>
        </a:p>
      </xdr:txBody>
    </xdr:sp>
    <xdr:clientData/>
  </xdr:twoCellAnchor>
  <xdr:twoCellAnchor>
    <xdr:from>
      <xdr:col>0</xdr:col>
      <xdr:colOff>381000</xdr:colOff>
      <xdr:row>0</xdr:row>
      <xdr:rowOff>95250</xdr:rowOff>
    </xdr:from>
    <xdr:to>
      <xdr:col>1</xdr:col>
      <xdr:colOff>1457325</xdr:colOff>
      <xdr:row>11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0"/>
          <a:ext cx="1838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0</xdr:row>
      <xdr:rowOff>152400</xdr:rowOff>
    </xdr:from>
    <xdr:to>
      <xdr:col>5</xdr:col>
      <xdr:colOff>990600</xdr:colOff>
      <xdr:row>5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3943350" y="152400"/>
          <a:ext cx="4591050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CPTO. SOCIAL  -  2.005
SALMÓNIDOS LANCE
SENIOR
</a:t>
          </a:r>
        </a:p>
      </xdr:txBody>
    </xdr:sp>
    <xdr:clientData/>
  </xdr:twoCellAnchor>
  <xdr:twoCellAnchor>
    <xdr:from>
      <xdr:col>4</xdr:col>
      <xdr:colOff>1047750</xdr:colOff>
      <xdr:row>8</xdr:row>
      <xdr:rowOff>57150</xdr:rowOff>
    </xdr:from>
    <xdr:to>
      <xdr:col>7</xdr:col>
      <xdr:colOff>28575</xdr:colOff>
      <xdr:row>14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7400925" y="1352550"/>
          <a:ext cx="2266950" cy="1095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CLASIFICACION FINAL
</a:t>
          </a:r>
        </a:p>
      </xdr:txBody>
    </xdr:sp>
    <xdr:clientData/>
  </xdr:twoCellAnchor>
  <xdr:twoCellAnchor>
    <xdr:from>
      <xdr:col>0</xdr:col>
      <xdr:colOff>400050</xdr:colOff>
      <xdr:row>0</xdr:row>
      <xdr:rowOff>152400</xdr:rowOff>
    </xdr:from>
    <xdr:to>
      <xdr:col>1</xdr:col>
      <xdr:colOff>1476375</xdr:colOff>
      <xdr:row>11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2400"/>
          <a:ext cx="1838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2800350</xdr:colOff>
      <xdr:row>3</xdr:row>
      <xdr:rowOff>0</xdr:rowOff>
    </xdr:from>
    <xdr:to>
      <xdr:col>6</xdr:col>
      <xdr:colOff>533400</xdr:colOff>
      <xdr:row>10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3619500" y="485775"/>
          <a:ext cx="49911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CPTO. SOCIAL  -  2.006
SALMÓNIDOS LANCE
SENIOR
</a:t>
          </a:r>
        </a:p>
      </xdr:txBody>
    </xdr:sp>
    <xdr:clientData/>
  </xdr:twoCellAnchor>
  <xdr:twoCellAnchor>
    <xdr:from>
      <xdr:col>6</xdr:col>
      <xdr:colOff>1009650</xdr:colOff>
      <xdr:row>8</xdr:row>
      <xdr:rowOff>19050</xdr:rowOff>
    </xdr:from>
    <xdr:to>
      <xdr:col>10</xdr:col>
      <xdr:colOff>19050</xdr:colOff>
      <xdr:row>12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9086850" y="1314450"/>
          <a:ext cx="2905125" cy="771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CLASIFICACION FINAL
</a:t>
          </a:r>
        </a:p>
      </xdr:txBody>
    </xdr:sp>
    <xdr:clientData/>
  </xdr:twoCellAnchor>
  <xdr:twoCellAnchor>
    <xdr:from>
      <xdr:col>0</xdr:col>
      <xdr:colOff>571500</xdr:colOff>
      <xdr:row>1</xdr:row>
      <xdr:rowOff>19050</xdr:rowOff>
    </xdr:from>
    <xdr:to>
      <xdr:col>1</xdr:col>
      <xdr:colOff>1590675</xdr:colOff>
      <xdr:row>11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80975"/>
          <a:ext cx="1838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133350</xdr:rowOff>
    </xdr:from>
    <xdr:to>
      <xdr:col>6</xdr:col>
      <xdr:colOff>638175</xdr:colOff>
      <xdr:row>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3914775" y="457200"/>
          <a:ext cx="534352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CPTO. SOCIAL  -  2.007
SALMÓNIDOS LANCE
SENIOR
</a:t>
          </a:r>
        </a:p>
      </xdr:txBody>
    </xdr:sp>
    <xdr:clientData/>
  </xdr:twoCellAnchor>
  <xdr:twoCellAnchor>
    <xdr:from>
      <xdr:col>7</xdr:col>
      <xdr:colOff>114300</xdr:colOff>
      <xdr:row>8</xdr:row>
      <xdr:rowOff>76200</xdr:rowOff>
    </xdr:from>
    <xdr:to>
      <xdr:col>8</xdr:col>
      <xdr:colOff>1190625</xdr:colOff>
      <xdr:row>12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9582150" y="1371600"/>
          <a:ext cx="22669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CLASIFICACION FINAL
</a:t>
          </a:r>
        </a:p>
      </xdr:txBody>
    </xdr:sp>
    <xdr:clientData/>
  </xdr:twoCellAnchor>
  <xdr:twoCellAnchor>
    <xdr:from>
      <xdr:col>0</xdr:col>
      <xdr:colOff>723900</xdr:colOff>
      <xdr:row>2</xdr:row>
      <xdr:rowOff>0</xdr:rowOff>
    </xdr:from>
    <xdr:to>
      <xdr:col>1</xdr:col>
      <xdr:colOff>1800225</xdr:colOff>
      <xdr:row>12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23850"/>
          <a:ext cx="1838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19050</xdr:rowOff>
    </xdr:from>
    <xdr:to>
      <xdr:col>6</xdr:col>
      <xdr:colOff>266700</xdr:colOff>
      <xdr:row>10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4057650" y="504825"/>
          <a:ext cx="49149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CPTO. SOCIAL  -  2.008
SALMÓNIDOS LANCE
SENIOR
</a:t>
          </a:r>
        </a:p>
      </xdr:txBody>
    </xdr:sp>
    <xdr:clientData/>
  </xdr:twoCellAnchor>
  <xdr:twoCellAnchor>
    <xdr:from>
      <xdr:col>7</xdr:col>
      <xdr:colOff>95250</xdr:colOff>
      <xdr:row>8</xdr:row>
      <xdr:rowOff>38100</xdr:rowOff>
    </xdr:from>
    <xdr:to>
      <xdr:col>8</xdr:col>
      <xdr:colOff>1171575</xdr:colOff>
      <xdr:row>13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9648825" y="1333500"/>
          <a:ext cx="2266950" cy="771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CLASIFICACION FINAL
</a:t>
          </a:r>
        </a:p>
      </xdr:txBody>
    </xdr:sp>
    <xdr:clientData/>
  </xdr:twoCellAnchor>
  <xdr:twoCellAnchor>
    <xdr:from>
      <xdr:col>0</xdr:col>
      <xdr:colOff>723900</xdr:colOff>
      <xdr:row>0</xdr:row>
      <xdr:rowOff>57150</xdr:rowOff>
    </xdr:from>
    <xdr:to>
      <xdr:col>1</xdr:col>
      <xdr:colOff>1895475</xdr:colOff>
      <xdr:row>11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9335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19050</xdr:rowOff>
    </xdr:from>
    <xdr:to>
      <xdr:col>6</xdr:col>
      <xdr:colOff>552450</xdr:colOff>
      <xdr:row>10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4067175" y="504825"/>
          <a:ext cx="38862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CPTO. SOCIAL  -  2.009
SALMÓNIDOS LANCE
SENIOR
</a:t>
          </a:r>
        </a:p>
      </xdr:txBody>
    </xdr:sp>
    <xdr:clientData/>
  </xdr:twoCellAnchor>
  <xdr:twoCellAnchor>
    <xdr:from>
      <xdr:col>10</xdr:col>
      <xdr:colOff>19050</xdr:colOff>
      <xdr:row>4</xdr:row>
      <xdr:rowOff>19050</xdr:rowOff>
    </xdr:from>
    <xdr:to>
      <xdr:col>12</xdr:col>
      <xdr:colOff>285750</xdr:colOff>
      <xdr:row>8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11087100" y="666750"/>
          <a:ext cx="1962150" cy="771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CLASIFICACION FINAL
</a:t>
          </a:r>
        </a:p>
      </xdr:txBody>
    </xdr:sp>
    <xdr:clientData/>
  </xdr:twoCellAnchor>
  <xdr:twoCellAnchor>
    <xdr:from>
      <xdr:col>0</xdr:col>
      <xdr:colOff>628650</xdr:colOff>
      <xdr:row>0</xdr:row>
      <xdr:rowOff>76200</xdr:rowOff>
    </xdr:from>
    <xdr:to>
      <xdr:col>1</xdr:col>
      <xdr:colOff>1504950</xdr:colOff>
      <xdr:row>10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6200"/>
          <a:ext cx="16383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view="pageBreakPreview" zoomScale="75" zoomScaleSheetLayoutView="75" workbookViewId="0" topLeftCell="A2">
      <selection activeCell="A2" sqref="A2"/>
    </sheetView>
  </sheetViews>
  <sheetFormatPr defaultColWidth="11.421875" defaultRowHeight="12.75"/>
  <cols>
    <col min="2" max="2" width="12.140625" style="0" bestFit="1" customWidth="1"/>
    <col min="3" max="3" width="33.28125" style="0" bestFit="1" customWidth="1"/>
    <col min="4" max="4" width="16.421875" style="0" bestFit="1" customWidth="1"/>
    <col min="5" max="5" width="16.7109375" style="0" bestFit="1" customWidth="1"/>
    <col min="6" max="6" width="17.8515625" style="0" bestFit="1" customWidth="1"/>
    <col min="7" max="7" width="15.8515625" style="0" bestFit="1" customWidth="1"/>
    <col min="8" max="8" width="14.140625" style="0" bestFit="1" customWidth="1"/>
    <col min="9" max="9" width="12.421875" style="0" bestFit="1" customWidth="1"/>
  </cols>
  <sheetData>
    <row r="2" spans="2:9" ht="12.75">
      <c r="B2" s="83"/>
      <c r="C2" s="83"/>
      <c r="D2" s="83"/>
      <c r="E2" s="83"/>
      <c r="F2" s="83"/>
      <c r="G2" s="83"/>
      <c r="H2" s="83"/>
      <c r="I2" s="83"/>
    </row>
    <row r="3" spans="2:9" ht="12.75">
      <c r="B3" s="83"/>
      <c r="C3" s="83"/>
      <c r="D3" s="83"/>
      <c r="E3" s="83"/>
      <c r="F3" s="83"/>
      <c r="G3" s="83"/>
      <c r="H3" s="83"/>
      <c r="I3" s="83"/>
    </row>
    <row r="4" spans="2:9" ht="12.75">
      <c r="B4" s="83"/>
      <c r="C4" s="83"/>
      <c r="D4" s="83"/>
      <c r="E4" s="83"/>
      <c r="F4" s="83"/>
      <c r="G4" s="83"/>
      <c r="H4" s="83"/>
      <c r="I4" s="83"/>
    </row>
    <row r="5" spans="2:9" ht="12.75">
      <c r="B5" s="83"/>
      <c r="C5" s="83"/>
      <c r="D5" s="83"/>
      <c r="E5" s="83"/>
      <c r="F5" s="83"/>
      <c r="G5" s="83"/>
      <c r="H5" s="83"/>
      <c r="I5" s="83"/>
    </row>
    <row r="6" spans="2:9" ht="12.75">
      <c r="B6" s="83"/>
      <c r="C6" s="83"/>
      <c r="D6" s="83"/>
      <c r="E6" s="83"/>
      <c r="F6" s="83"/>
      <c r="G6" s="83"/>
      <c r="H6" s="83"/>
      <c r="I6" s="83"/>
    </row>
    <row r="7" spans="2:9" ht="12.75">
      <c r="B7" s="83"/>
      <c r="C7" s="83"/>
      <c r="D7" s="83"/>
      <c r="E7" s="83"/>
      <c r="F7" s="83"/>
      <c r="G7" s="83"/>
      <c r="H7" s="83"/>
      <c r="I7" s="83"/>
    </row>
    <row r="8" spans="2:9" ht="12.75">
      <c r="B8" s="83"/>
      <c r="C8" s="83"/>
      <c r="D8" s="83"/>
      <c r="E8" s="83"/>
      <c r="F8" s="83"/>
      <c r="G8" s="83"/>
      <c r="H8" s="83"/>
      <c r="I8" s="83"/>
    </row>
    <row r="9" spans="2:9" ht="12.75">
      <c r="B9" s="83"/>
      <c r="C9" s="83"/>
      <c r="D9" s="83"/>
      <c r="E9" s="83"/>
      <c r="F9" s="83"/>
      <c r="G9" s="83"/>
      <c r="H9" s="83"/>
      <c r="I9" s="83"/>
    </row>
    <row r="10" spans="2:9" ht="12.75">
      <c r="B10" s="83"/>
      <c r="C10" s="83"/>
      <c r="D10" s="83"/>
      <c r="E10" s="83"/>
      <c r="F10" s="83"/>
      <c r="G10" s="83"/>
      <c r="H10" s="83"/>
      <c r="I10" s="83"/>
    </row>
    <row r="11" spans="2:9" ht="12.75">
      <c r="B11" s="83"/>
      <c r="C11" s="83"/>
      <c r="D11" s="83"/>
      <c r="E11" s="83"/>
      <c r="F11" s="83"/>
      <c r="G11" s="83"/>
      <c r="H11" s="83"/>
      <c r="I11" s="83"/>
    </row>
    <row r="12" spans="2:9" ht="12.75">
      <c r="B12" s="83"/>
      <c r="C12" s="83"/>
      <c r="D12" s="83"/>
      <c r="E12" s="83"/>
      <c r="F12" s="83"/>
      <c r="G12" s="83"/>
      <c r="H12" s="83"/>
      <c r="I12" s="83"/>
    </row>
    <row r="13" spans="2:9" ht="12.75">
      <c r="B13" s="83"/>
      <c r="C13" s="83"/>
      <c r="D13" s="83"/>
      <c r="E13" s="83"/>
      <c r="F13" s="83"/>
      <c r="G13" s="83"/>
      <c r="H13" s="83"/>
      <c r="I13" s="83"/>
    </row>
    <row r="14" spans="1:11" ht="12.75">
      <c r="A14" s="83"/>
      <c r="B14" s="83"/>
      <c r="C14" s="209"/>
      <c r="D14" s="209"/>
      <c r="E14" s="209"/>
      <c r="F14" s="209"/>
      <c r="G14" s="210"/>
      <c r="H14" s="210"/>
      <c r="I14" s="83"/>
      <c r="J14" s="83"/>
      <c r="K14" s="83"/>
    </row>
    <row r="15" spans="2:9" ht="13.5" thickBot="1">
      <c r="B15" s="83"/>
      <c r="C15" s="83"/>
      <c r="D15" s="83"/>
      <c r="E15" s="83"/>
      <c r="F15" s="83"/>
      <c r="G15" s="245"/>
      <c r="H15" s="83"/>
      <c r="I15" s="245"/>
    </row>
    <row r="16" spans="6:9" ht="13.5" thickBot="1">
      <c r="F16" s="183" t="s">
        <v>96</v>
      </c>
      <c r="G16" s="299" t="s">
        <v>15</v>
      </c>
      <c r="I16" s="283" t="s">
        <v>15</v>
      </c>
    </row>
    <row r="17" spans="2:9" ht="13.5" thickBot="1">
      <c r="B17" s="183" t="s">
        <v>97</v>
      </c>
      <c r="C17" s="183" t="s">
        <v>0</v>
      </c>
      <c r="D17" s="186" t="s">
        <v>98</v>
      </c>
      <c r="E17" s="186" t="s">
        <v>99</v>
      </c>
      <c r="F17" s="183" t="s">
        <v>100</v>
      </c>
      <c r="G17" s="186" t="s">
        <v>101</v>
      </c>
      <c r="H17" s="183" t="s">
        <v>1</v>
      </c>
      <c r="I17" s="284" t="s">
        <v>102</v>
      </c>
    </row>
    <row r="18" spans="2:9" ht="13.5" thickBot="1">
      <c r="B18" s="293">
        <v>1</v>
      </c>
      <c r="C18" s="296" t="s">
        <v>3</v>
      </c>
      <c r="D18" s="293">
        <v>3</v>
      </c>
      <c r="E18" s="290">
        <v>1</v>
      </c>
      <c r="F18" s="293">
        <f>D18+E18</f>
        <v>4</v>
      </c>
      <c r="G18" s="290">
        <v>2</v>
      </c>
      <c r="H18" s="214">
        <v>29</v>
      </c>
      <c r="I18" s="291">
        <v>10843</v>
      </c>
    </row>
    <row r="19" spans="2:9" ht="13.5" thickBot="1">
      <c r="B19" s="294">
        <v>2</v>
      </c>
      <c r="C19" s="297" t="s">
        <v>91</v>
      </c>
      <c r="D19" s="294">
        <v>1</v>
      </c>
      <c r="E19" s="287">
        <v>5</v>
      </c>
      <c r="F19" s="294">
        <f aca="true" t="shared" si="0" ref="F19:F32">D19+E19</f>
        <v>6</v>
      </c>
      <c r="G19" s="287">
        <v>1</v>
      </c>
      <c r="H19" s="294">
        <v>32</v>
      </c>
      <c r="I19" s="289">
        <v>10578</v>
      </c>
    </row>
    <row r="20" spans="2:9" ht="13.5" thickBot="1">
      <c r="B20" s="295">
        <v>3</v>
      </c>
      <c r="C20" s="298" t="s">
        <v>84</v>
      </c>
      <c r="D20" s="295">
        <v>2</v>
      </c>
      <c r="E20" s="240">
        <v>5</v>
      </c>
      <c r="F20" s="295">
        <f t="shared" si="0"/>
        <v>7</v>
      </c>
      <c r="G20" s="240">
        <v>1</v>
      </c>
      <c r="H20" s="295">
        <v>23.9</v>
      </c>
      <c r="I20" s="285">
        <v>10388</v>
      </c>
    </row>
    <row r="21" spans="2:9" ht="13.5" thickBot="1">
      <c r="B21" s="293">
        <v>4</v>
      </c>
      <c r="C21" s="296" t="s">
        <v>86</v>
      </c>
      <c r="D21" s="293">
        <v>7</v>
      </c>
      <c r="E21" s="290">
        <v>2</v>
      </c>
      <c r="F21" s="293">
        <f t="shared" si="0"/>
        <v>9</v>
      </c>
      <c r="G21" s="290">
        <v>1</v>
      </c>
      <c r="H21" s="293">
        <v>27.5</v>
      </c>
      <c r="I21" s="291">
        <v>10458</v>
      </c>
    </row>
    <row r="22" spans="2:9" ht="13.5" thickBot="1">
      <c r="B22" s="295">
        <v>5</v>
      </c>
      <c r="C22" s="298" t="s">
        <v>5</v>
      </c>
      <c r="D22" s="295">
        <v>7</v>
      </c>
      <c r="E22" s="240">
        <v>3</v>
      </c>
      <c r="F22" s="295">
        <f t="shared" si="0"/>
        <v>10</v>
      </c>
      <c r="G22" s="240">
        <v>1</v>
      </c>
      <c r="H22" s="295">
        <v>25</v>
      </c>
      <c r="I22" s="285">
        <v>10406</v>
      </c>
    </row>
    <row r="23" spans="2:9" ht="13.5" thickBot="1">
      <c r="B23" s="293">
        <v>6</v>
      </c>
      <c r="C23" s="296" t="s">
        <v>2</v>
      </c>
      <c r="D23" s="293">
        <v>14</v>
      </c>
      <c r="E23" s="290">
        <v>5</v>
      </c>
      <c r="F23" s="293">
        <f t="shared" si="0"/>
        <v>19</v>
      </c>
      <c r="G23" s="290">
        <v>0</v>
      </c>
      <c r="H23" s="293"/>
      <c r="I23" s="291">
        <v>5000</v>
      </c>
    </row>
    <row r="24" spans="2:9" ht="13.5" thickBot="1">
      <c r="B24" s="295">
        <v>9</v>
      </c>
      <c r="C24" s="298" t="s">
        <v>10</v>
      </c>
      <c r="D24" s="295">
        <v>7</v>
      </c>
      <c r="E24" s="240">
        <v>15</v>
      </c>
      <c r="F24" s="295">
        <f t="shared" si="0"/>
        <v>22</v>
      </c>
      <c r="G24" s="240">
        <v>0</v>
      </c>
      <c r="H24" s="295"/>
      <c r="I24" s="285">
        <v>5000</v>
      </c>
    </row>
    <row r="25" spans="2:9" ht="13.5" thickBot="1">
      <c r="B25" s="293">
        <v>9</v>
      </c>
      <c r="C25" s="296" t="s">
        <v>95</v>
      </c>
      <c r="D25" s="293">
        <v>7</v>
      </c>
      <c r="E25" s="290">
        <v>15</v>
      </c>
      <c r="F25" s="293">
        <f t="shared" si="0"/>
        <v>22</v>
      </c>
      <c r="G25" s="290">
        <v>0</v>
      </c>
      <c r="H25" s="293"/>
      <c r="I25" s="291">
        <v>5000</v>
      </c>
    </row>
    <row r="26" spans="2:9" ht="13.5" thickBot="1">
      <c r="B26" s="295">
        <v>9</v>
      </c>
      <c r="C26" s="298" t="s">
        <v>78</v>
      </c>
      <c r="D26" s="295">
        <v>7</v>
      </c>
      <c r="E26" s="240">
        <v>15</v>
      </c>
      <c r="F26" s="295">
        <f t="shared" si="0"/>
        <v>22</v>
      </c>
      <c r="G26" s="240">
        <v>0</v>
      </c>
      <c r="H26" s="295"/>
      <c r="I26" s="285">
        <v>5000</v>
      </c>
    </row>
    <row r="27" spans="2:9" ht="13.5" thickBot="1">
      <c r="B27" s="293">
        <v>9</v>
      </c>
      <c r="C27" s="296" t="s">
        <v>85</v>
      </c>
      <c r="D27" s="293">
        <v>7</v>
      </c>
      <c r="E27" s="290">
        <v>15</v>
      </c>
      <c r="F27" s="293">
        <f t="shared" si="0"/>
        <v>22</v>
      </c>
      <c r="G27" s="290">
        <v>0</v>
      </c>
      <c r="H27" s="293"/>
      <c r="I27" s="291">
        <v>5000</v>
      </c>
    </row>
    <row r="28" spans="2:9" ht="13.5" thickBot="1">
      <c r="B28" s="295">
        <v>9</v>
      </c>
      <c r="C28" s="298" t="s">
        <v>94</v>
      </c>
      <c r="D28" s="295">
        <v>7</v>
      </c>
      <c r="E28" s="240">
        <v>15</v>
      </c>
      <c r="F28" s="295">
        <f t="shared" si="0"/>
        <v>22</v>
      </c>
      <c r="G28" s="240">
        <v>0</v>
      </c>
      <c r="H28" s="295"/>
      <c r="I28" s="285">
        <v>5000</v>
      </c>
    </row>
    <row r="29" spans="2:9" ht="13.5" thickBot="1">
      <c r="B29" s="293">
        <v>13.5</v>
      </c>
      <c r="C29" s="296" t="s">
        <v>103</v>
      </c>
      <c r="D29" s="293">
        <v>14</v>
      </c>
      <c r="E29" s="290">
        <v>15</v>
      </c>
      <c r="F29" s="293">
        <f t="shared" si="0"/>
        <v>29</v>
      </c>
      <c r="G29" s="290">
        <v>0</v>
      </c>
      <c r="H29" s="293"/>
      <c r="I29" s="292">
        <v>0</v>
      </c>
    </row>
    <row r="30" spans="2:9" ht="13.5" thickBot="1">
      <c r="B30" s="295">
        <v>13.5</v>
      </c>
      <c r="C30" s="298" t="s">
        <v>80</v>
      </c>
      <c r="D30" s="295">
        <v>14</v>
      </c>
      <c r="E30" s="240">
        <v>15</v>
      </c>
      <c r="F30" s="295">
        <f t="shared" si="0"/>
        <v>29</v>
      </c>
      <c r="G30" s="240">
        <v>0</v>
      </c>
      <c r="H30" s="295"/>
      <c r="I30" s="286">
        <v>0</v>
      </c>
    </row>
    <row r="31" spans="2:9" ht="13.5" thickBot="1">
      <c r="B31" s="293">
        <v>13.5</v>
      </c>
      <c r="C31" s="296" t="s">
        <v>79</v>
      </c>
      <c r="D31" s="293">
        <v>14</v>
      </c>
      <c r="E31" s="290">
        <v>15</v>
      </c>
      <c r="F31" s="293">
        <f t="shared" si="0"/>
        <v>29</v>
      </c>
      <c r="G31" s="290">
        <v>0</v>
      </c>
      <c r="H31" s="293"/>
      <c r="I31" s="292">
        <v>0</v>
      </c>
    </row>
    <row r="32" spans="2:9" ht="13.5" thickBot="1">
      <c r="B32" s="294">
        <v>13.5</v>
      </c>
      <c r="C32" s="297" t="s">
        <v>104</v>
      </c>
      <c r="D32" s="293">
        <v>14</v>
      </c>
      <c r="E32" s="287">
        <v>15</v>
      </c>
      <c r="F32" s="294">
        <f t="shared" si="0"/>
        <v>29</v>
      </c>
      <c r="G32" s="287">
        <v>0</v>
      </c>
      <c r="H32" s="294"/>
      <c r="I32" s="288">
        <v>0</v>
      </c>
    </row>
  </sheetData>
  <printOptions/>
  <pageMargins left="0.75" right="0.75" top="1" bottom="1" header="0" footer="0"/>
  <pageSetup horizontalDpi="600" verticalDpi="600" orientation="landscape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S36"/>
  <sheetViews>
    <sheetView zoomScale="50" zoomScaleNormal="50" workbookViewId="0" topLeftCell="A1">
      <selection activeCell="A1" sqref="A1"/>
    </sheetView>
  </sheetViews>
  <sheetFormatPr defaultColWidth="11.421875" defaultRowHeight="12.75" outlineLevelCol="1"/>
  <cols>
    <col min="1" max="1" width="7.8515625" style="0" customWidth="1"/>
    <col min="2" max="2" width="44.421875" style="0" customWidth="1"/>
    <col min="3" max="3" width="10.28125" style="0" customWidth="1" outlineLevel="1"/>
    <col min="4" max="4" width="13.57421875" style="0" customWidth="1" outlineLevel="1"/>
    <col min="5" max="5" width="9.8515625" style="0" customWidth="1" outlineLevel="1"/>
    <col min="6" max="6" width="13.140625" style="0" customWidth="1" outlineLevel="1"/>
    <col min="7" max="7" width="9.00390625" style="0" customWidth="1" outlineLevel="1"/>
    <col min="8" max="8" width="13.140625" style="0" customWidth="1" outlineLevel="1"/>
    <col min="9" max="9" width="9.28125" style="0" customWidth="1"/>
    <col min="10" max="10" width="13.8515625" style="0" customWidth="1"/>
    <col min="11" max="11" width="9.00390625" style="0" customWidth="1" outlineLevel="1"/>
    <col min="12" max="12" width="14.7109375" style="0" customWidth="1" outlineLevel="1"/>
    <col min="13" max="13" width="9.57421875" style="0" customWidth="1" outlineLevel="1"/>
    <col min="14" max="14" width="13.7109375" style="0" customWidth="1" outlineLevel="1"/>
    <col min="15" max="15" width="9.8515625" style="0" customWidth="1"/>
    <col min="16" max="16" width="14.421875" style="0" customWidth="1"/>
    <col min="17" max="17" width="18.421875" style="0" customWidth="1"/>
    <col min="18" max="18" width="16.28125" style="0" customWidth="1"/>
  </cols>
  <sheetData>
    <row r="6" spans="1:18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"/>
      <c r="P6" s="7"/>
      <c r="Q6" s="7"/>
      <c r="R6" s="7"/>
    </row>
    <row r="7" spans="1:19" ht="18">
      <c r="A7" s="32"/>
      <c r="B7" s="82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3"/>
    </row>
    <row r="8" spans="1:19" ht="18">
      <c r="A8" s="9"/>
      <c r="B8" s="13"/>
      <c r="C8" s="13"/>
      <c r="D8" s="13"/>
      <c r="E8" s="11"/>
      <c r="F8" s="11"/>
      <c r="G8" s="13"/>
      <c r="H8" s="13"/>
      <c r="I8" s="13"/>
      <c r="J8" s="13"/>
      <c r="K8" s="13"/>
      <c r="L8" s="13"/>
      <c r="M8" s="13"/>
      <c r="N8" s="13"/>
      <c r="O8" s="11"/>
      <c r="P8" s="11"/>
      <c r="Q8" s="11"/>
      <c r="R8" s="11"/>
      <c r="S8" s="83"/>
    </row>
    <row r="9" spans="1:19" ht="18">
      <c r="A9" s="9"/>
      <c r="B9" s="84"/>
      <c r="C9" s="19"/>
      <c r="D9" s="13"/>
      <c r="E9" s="82"/>
      <c r="F9" s="82"/>
      <c r="G9" s="80"/>
      <c r="H9" s="80"/>
      <c r="I9" s="80"/>
      <c r="J9" s="82"/>
      <c r="K9" s="80"/>
      <c r="L9" s="80"/>
      <c r="M9" s="80"/>
      <c r="N9" s="80"/>
      <c r="O9" s="85"/>
      <c r="P9" s="85"/>
      <c r="Q9" s="85"/>
      <c r="R9" s="85"/>
      <c r="S9" s="83"/>
    </row>
    <row r="10" spans="1:19" ht="18">
      <c r="A10" s="9"/>
      <c r="B10" s="13"/>
      <c r="C10" s="13"/>
      <c r="D10" s="13"/>
      <c r="E10" s="11"/>
      <c r="F10" s="11"/>
      <c r="G10" s="13"/>
      <c r="H10" s="13"/>
      <c r="I10" s="13"/>
      <c r="J10" s="13"/>
      <c r="K10" s="13"/>
      <c r="L10" s="13"/>
      <c r="M10" s="13"/>
      <c r="N10" s="13"/>
      <c r="O10" s="11"/>
      <c r="P10" s="11"/>
      <c r="Q10" s="11"/>
      <c r="R10" s="11"/>
      <c r="S10" s="83"/>
    </row>
    <row r="11" spans="1:19" ht="18">
      <c r="A11" s="9"/>
      <c r="B11" s="83"/>
      <c r="C11" s="13"/>
      <c r="D11" s="13"/>
      <c r="E11" s="82"/>
      <c r="F11" s="82"/>
      <c r="G11" s="80"/>
      <c r="H11" s="80"/>
      <c r="I11" s="80"/>
      <c r="J11" s="80"/>
      <c r="K11" s="80"/>
      <c r="L11" s="84"/>
      <c r="M11" s="80"/>
      <c r="N11" s="13"/>
      <c r="O11" s="11"/>
      <c r="P11" s="11"/>
      <c r="Q11" s="11"/>
      <c r="R11" s="11"/>
      <c r="S11" s="83"/>
    </row>
    <row r="12" spans="1:18" ht="18.75" thickBot="1">
      <c r="A12" s="9"/>
      <c r="B12" s="9"/>
      <c r="C12" s="9"/>
      <c r="D12" s="9"/>
      <c r="E12" s="9"/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9"/>
      <c r="R12" s="9"/>
    </row>
    <row r="13" spans="1:18" ht="18.75" thickBot="1">
      <c r="A13" s="9"/>
      <c r="B13" s="20" t="s">
        <v>0</v>
      </c>
      <c r="C13" s="20" t="s">
        <v>24</v>
      </c>
      <c r="D13" s="21" t="s">
        <v>24</v>
      </c>
      <c r="E13" s="20" t="s">
        <v>25</v>
      </c>
      <c r="F13" s="21" t="s">
        <v>25</v>
      </c>
      <c r="G13" s="20" t="s">
        <v>26</v>
      </c>
      <c r="H13" s="21" t="s">
        <v>26</v>
      </c>
      <c r="I13" s="20" t="s">
        <v>27</v>
      </c>
      <c r="J13" s="21" t="s">
        <v>27</v>
      </c>
      <c r="K13" s="20" t="s">
        <v>28</v>
      </c>
      <c r="L13" s="21" t="s">
        <v>28</v>
      </c>
      <c r="M13" s="20" t="s">
        <v>29</v>
      </c>
      <c r="N13" s="21" t="s">
        <v>29</v>
      </c>
      <c r="O13" s="72" t="s">
        <v>15</v>
      </c>
      <c r="P13" s="72" t="s">
        <v>15</v>
      </c>
      <c r="Q13" s="73" t="s">
        <v>16</v>
      </c>
      <c r="R13" s="72" t="s">
        <v>1</v>
      </c>
    </row>
    <row r="14" spans="1:18" ht="18">
      <c r="A14" s="47">
        <v>1</v>
      </c>
      <c r="B14" s="51" t="s">
        <v>8</v>
      </c>
      <c r="C14" s="43">
        <v>6.5</v>
      </c>
      <c r="D14" s="42">
        <v>2500</v>
      </c>
      <c r="E14" s="43">
        <v>1</v>
      </c>
      <c r="F14" s="42">
        <v>4528</v>
      </c>
      <c r="G14" s="45">
        <v>3</v>
      </c>
      <c r="H14" s="44">
        <v>4149</v>
      </c>
      <c r="I14" s="45">
        <v>2</v>
      </c>
      <c r="J14" s="57">
        <v>4404</v>
      </c>
      <c r="K14" s="45">
        <v>2</v>
      </c>
      <c r="L14" s="44">
        <v>4405</v>
      </c>
      <c r="M14" s="33">
        <v>5</v>
      </c>
      <c r="N14" s="34">
        <v>2500</v>
      </c>
      <c r="O14" s="69">
        <f aca="true" t="shared" si="0" ref="O14:O24">+C14+E14+G14+I14+K14+M14</f>
        <v>19.5</v>
      </c>
      <c r="P14" s="70">
        <f aca="true" t="shared" si="1" ref="P14:P24">+D14+F14+H14+J14+L14+N14</f>
        <v>22486</v>
      </c>
      <c r="Q14" s="48" t="s">
        <v>35</v>
      </c>
      <c r="R14" s="71">
        <v>29.8</v>
      </c>
    </row>
    <row r="15" spans="1:18" ht="18">
      <c r="A15" s="48">
        <v>2</v>
      </c>
      <c r="B15" s="27" t="s">
        <v>11</v>
      </c>
      <c r="C15" s="24">
        <v>4</v>
      </c>
      <c r="D15" s="25">
        <v>3344</v>
      </c>
      <c r="E15" s="24">
        <v>5</v>
      </c>
      <c r="F15" s="25">
        <v>3667</v>
      </c>
      <c r="G15" s="24">
        <v>2</v>
      </c>
      <c r="H15" s="25">
        <v>4533</v>
      </c>
      <c r="I15" s="24">
        <v>4</v>
      </c>
      <c r="J15" s="25">
        <v>3833</v>
      </c>
      <c r="K15" s="81">
        <v>4</v>
      </c>
      <c r="L15" s="23">
        <v>3048</v>
      </c>
      <c r="M15" s="24">
        <v>2</v>
      </c>
      <c r="N15" s="25">
        <v>5254</v>
      </c>
      <c r="O15" s="67">
        <f t="shared" si="0"/>
        <v>21</v>
      </c>
      <c r="P15" s="55">
        <f t="shared" si="1"/>
        <v>23679</v>
      </c>
      <c r="Q15" s="49" t="s">
        <v>37</v>
      </c>
      <c r="R15" s="30">
        <v>32.5</v>
      </c>
    </row>
    <row r="16" spans="1:18" ht="18">
      <c r="A16" s="48">
        <v>3</v>
      </c>
      <c r="B16" s="27" t="s">
        <v>7</v>
      </c>
      <c r="C16" s="22">
        <v>3</v>
      </c>
      <c r="D16" s="23">
        <v>3651</v>
      </c>
      <c r="E16" s="22">
        <v>6</v>
      </c>
      <c r="F16" s="23">
        <v>3245</v>
      </c>
      <c r="G16" s="22">
        <v>7</v>
      </c>
      <c r="H16" s="23">
        <v>2994</v>
      </c>
      <c r="I16" s="22">
        <v>5</v>
      </c>
      <c r="J16" s="61">
        <v>3316</v>
      </c>
      <c r="K16" s="22">
        <v>3</v>
      </c>
      <c r="L16" s="23">
        <v>3209</v>
      </c>
      <c r="M16" s="22">
        <v>1</v>
      </c>
      <c r="N16" s="23">
        <v>6804</v>
      </c>
      <c r="O16" s="67">
        <f t="shared" si="0"/>
        <v>25</v>
      </c>
      <c r="P16" s="55">
        <f t="shared" si="1"/>
        <v>23219</v>
      </c>
      <c r="Q16" s="56" t="s">
        <v>36</v>
      </c>
      <c r="R16" s="30">
        <v>32</v>
      </c>
    </row>
    <row r="17" spans="1:18" ht="18">
      <c r="A17" s="48">
        <v>4</v>
      </c>
      <c r="B17" s="27" t="s">
        <v>23</v>
      </c>
      <c r="C17" s="24">
        <v>6.5</v>
      </c>
      <c r="D17" s="25">
        <v>2500</v>
      </c>
      <c r="E17" s="24">
        <v>3</v>
      </c>
      <c r="F17" s="25">
        <v>4432</v>
      </c>
      <c r="G17" s="24">
        <v>4</v>
      </c>
      <c r="H17" s="25">
        <v>3949</v>
      </c>
      <c r="I17" s="24">
        <v>3</v>
      </c>
      <c r="J17" s="60">
        <v>3897</v>
      </c>
      <c r="K17" s="24">
        <v>5.5</v>
      </c>
      <c r="L17" s="23">
        <v>2500</v>
      </c>
      <c r="M17" s="24">
        <v>3</v>
      </c>
      <c r="N17" s="25">
        <v>3257</v>
      </c>
      <c r="O17" s="67">
        <f t="shared" si="0"/>
        <v>25</v>
      </c>
      <c r="P17" s="55">
        <f t="shared" si="1"/>
        <v>20535</v>
      </c>
      <c r="Q17" s="49" t="s">
        <v>39</v>
      </c>
      <c r="R17" s="41">
        <v>43</v>
      </c>
    </row>
    <row r="18" spans="1:18" ht="18">
      <c r="A18" s="48">
        <v>5</v>
      </c>
      <c r="B18" s="27" t="s">
        <v>2</v>
      </c>
      <c r="C18" s="24">
        <v>6.5</v>
      </c>
      <c r="D18" s="25">
        <v>2500</v>
      </c>
      <c r="E18" s="24">
        <v>7.5</v>
      </c>
      <c r="F18" s="25">
        <v>2500</v>
      </c>
      <c r="G18" s="24">
        <v>9</v>
      </c>
      <c r="H18" s="25">
        <v>2500</v>
      </c>
      <c r="I18" s="24">
        <v>6</v>
      </c>
      <c r="J18" s="60">
        <v>2916</v>
      </c>
      <c r="K18" s="24">
        <v>5.5</v>
      </c>
      <c r="L18" s="23">
        <v>2500</v>
      </c>
      <c r="M18" s="24">
        <v>5</v>
      </c>
      <c r="N18" s="25">
        <v>2500</v>
      </c>
      <c r="O18" s="67">
        <f t="shared" si="0"/>
        <v>39.5</v>
      </c>
      <c r="P18" s="55">
        <f t="shared" si="1"/>
        <v>15416</v>
      </c>
      <c r="Q18" s="49" t="s">
        <v>38</v>
      </c>
      <c r="R18" s="31">
        <v>25.5</v>
      </c>
    </row>
    <row r="19" spans="1:18" ht="18">
      <c r="A19" s="48">
        <v>6</v>
      </c>
      <c r="B19" s="52" t="s">
        <v>13</v>
      </c>
      <c r="C19" s="24">
        <v>1</v>
      </c>
      <c r="D19" s="25">
        <v>4582</v>
      </c>
      <c r="E19" s="24">
        <v>2</v>
      </c>
      <c r="F19" s="25">
        <v>4439</v>
      </c>
      <c r="G19" s="24">
        <v>5</v>
      </c>
      <c r="H19" s="25">
        <v>3754</v>
      </c>
      <c r="I19" s="24">
        <v>7</v>
      </c>
      <c r="J19" s="58">
        <v>2906</v>
      </c>
      <c r="K19" s="24">
        <v>16</v>
      </c>
      <c r="L19" s="37">
        <v>0</v>
      </c>
      <c r="M19" s="24">
        <v>16</v>
      </c>
      <c r="N19" s="37">
        <v>0</v>
      </c>
      <c r="O19" s="67">
        <f t="shared" si="0"/>
        <v>47</v>
      </c>
      <c r="P19" s="55">
        <f t="shared" si="1"/>
        <v>15681</v>
      </c>
      <c r="Q19" s="49" t="s">
        <v>31</v>
      </c>
      <c r="R19" s="30">
        <v>28.4</v>
      </c>
    </row>
    <row r="20" spans="1:18" ht="18">
      <c r="A20" s="48">
        <v>7</v>
      </c>
      <c r="B20" s="29" t="s">
        <v>3</v>
      </c>
      <c r="C20" s="24">
        <v>16</v>
      </c>
      <c r="D20" s="37">
        <v>0</v>
      </c>
      <c r="E20" s="24">
        <v>16</v>
      </c>
      <c r="F20" s="37">
        <v>0</v>
      </c>
      <c r="G20" s="24">
        <v>9</v>
      </c>
      <c r="H20" s="25">
        <v>2500</v>
      </c>
      <c r="I20" s="24">
        <v>9</v>
      </c>
      <c r="J20" s="60">
        <v>2500</v>
      </c>
      <c r="K20" s="24">
        <v>1</v>
      </c>
      <c r="L20" s="23">
        <v>4834</v>
      </c>
      <c r="M20" s="24">
        <v>5</v>
      </c>
      <c r="N20" s="25">
        <v>2500</v>
      </c>
      <c r="O20" s="67">
        <f t="shared" si="0"/>
        <v>56</v>
      </c>
      <c r="P20" s="55">
        <f t="shared" si="1"/>
        <v>12334</v>
      </c>
      <c r="Q20" s="49" t="s">
        <v>40</v>
      </c>
      <c r="R20" s="30">
        <v>32</v>
      </c>
    </row>
    <row r="21" spans="1:18" ht="18">
      <c r="A21" s="48">
        <v>8</v>
      </c>
      <c r="B21" s="27" t="s">
        <v>9</v>
      </c>
      <c r="C21" s="24">
        <v>2</v>
      </c>
      <c r="D21" s="25">
        <v>4134</v>
      </c>
      <c r="E21" s="24">
        <v>7.5</v>
      </c>
      <c r="F21" s="25">
        <v>2500</v>
      </c>
      <c r="G21" s="24">
        <v>9</v>
      </c>
      <c r="H21" s="25">
        <v>2500</v>
      </c>
      <c r="I21" s="24">
        <v>9</v>
      </c>
      <c r="J21" s="60">
        <v>2500</v>
      </c>
      <c r="K21" s="24">
        <v>16</v>
      </c>
      <c r="L21" s="37">
        <v>0</v>
      </c>
      <c r="M21" s="24">
        <v>16</v>
      </c>
      <c r="N21" s="37">
        <v>0</v>
      </c>
      <c r="O21" s="67">
        <f t="shared" si="0"/>
        <v>59.5</v>
      </c>
      <c r="P21" s="55">
        <f t="shared" si="1"/>
        <v>11634</v>
      </c>
      <c r="Q21" s="49" t="s">
        <v>33</v>
      </c>
      <c r="R21" s="30">
        <v>29.9</v>
      </c>
    </row>
    <row r="22" spans="1:18" ht="18">
      <c r="A22" s="48">
        <v>9</v>
      </c>
      <c r="B22" s="35" t="s">
        <v>5</v>
      </c>
      <c r="C22" s="43">
        <v>16</v>
      </c>
      <c r="D22" s="39">
        <v>0</v>
      </c>
      <c r="E22" s="43">
        <v>16</v>
      </c>
      <c r="F22" s="39">
        <v>0</v>
      </c>
      <c r="G22" s="43">
        <v>1</v>
      </c>
      <c r="H22" s="42">
        <v>6973</v>
      </c>
      <c r="I22" s="43">
        <v>1</v>
      </c>
      <c r="J22" s="62">
        <v>5877</v>
      </c>
      <c r="K22" s="24">
        <v>16</v>
      </c>
      <c r="L22" s="37">
        <v>0</v>
      </c>
      <c r="M22" s="24">
        <v>16</v>
      </c>
      <c r="N22" s="37">
        <v>0</v>
      </c>
      <c r="O22" s="67">
        <f t="shared" si="0"/>
        <v>66</v>
      </c>
      <c r="P22" s="55">
        <f t="shared" si="1"/>
        <v>12850</v>
      </c>
      <c r="Q22" s="49" t="s">
        <v>30</v>
      </c>
      <c r="R22" s="30">
        <v>41.5</v>
      </c>
    </row>
    <row r="23" spans="1:18" ht="18">
      <c r="A23" s="48">
        <v>10</v>
      </c>
      <c r="B23" s="28" t="s">
        <v>21</v>
      </c>
      <c r="C23" s="24">
        <v>6.5</v>
      </c>
      <c r="D23" s="25">
        <v>2500</v>
      </c>
      <c r="E23" s="24">
        <v>4</v>
      </c>
      <c r="F23" s="25">
        <v>3886</v>
      </c>
      <c r="G23" s="24">
        <v>16</v>
      </c>
      <c r="H23" s="37">
        <v>0</v>
      </c>
      <c r="I23" s="24">
        <v>16</v>
      </c>
      <c r="J23" s="63">
        <v>0</v>
      </c>
      <c r="K23" s="24">
        <v>16</v>
      </c>
      <c r="L23" s="37">
        <v>0</v>
      </c>
      <c r="M23" s="24">
        <v>16</v>
      </c>
      <c r="N23" s="37">
        <v>0</v>
      </c>
      <c r="O23" s="67">
        <f t="shared" si="0"/>
        <v>74.5</v>
      </c>
      <c r="P23" s="55">
        <f t="shared" si="1"/>
        <v>6386</v>
      </c>
      <c r="Q23" s="49" t="s">
        <v>34</v>
      </c>
      <c r="R23" s="31">
        <v>34</v>
      </c>
    </row>
    <row r="24" spans="1:18" ht="18">
      <c r="A24" s="48">
        <v>11</v>
      </c>
      <c r="B24" s="46" t="s">
        <v>10</v>
      </c>
      <c r="C24" s="33">
        <v>16</v>
      </c>
      <c r="D24" s="40">
        <v>0</v>
      </c>
      <c r="E24" s="33">
        <v>16</v>
      </c>
      <c r="F24" s="40">
        <v>0</v>
      </c>
      <c r="G24" s="33">
        <v>6</v>
      </c>
      <c r="H24" s="34">
        <v>3072</v>
      </c>
      <c r="I24" s="33">
        <v>9</v>
      </c>
      <c r="J24" s="59">
        <v>2500</v>
      </c>
      <c r="K24" s="24">
        <v>16</v>
      </c>
      <c r="L24" s="37">
        <v>0</v>
      </c>
      <c r="M24" s="24">
        <v>16</v>
      </c>
      <c r="N24" s="37">
        <v>0</v>
      </c>
      <c r="O24" s="67">
        <f t="shared" si="0"/>
        <v>79</v>
      </c>
      <c r="P24" s="55">
        <f t="shared" si="1"/>
        <v>5572</v>
      </c>
      <c r="Q24" s="49" t="s">
        <v>32</v>
      </c>
      <c r="R24" s="31">
        <v>31.8</v>
      </c>
    </row>
    <row r="25" spans="1:18" ht="18">
      <c r="A25" s="49">
        <v>16</v>
      </c>
      <c r="B25" s="27" t="s">
        <v>12</v>
      </c>
      <c r="C25" s="22">
        <v>16</v>
      </c>
      <c r="D25" s="37">
        <v>0</v>
      </c>
      <c r="E25" s="22">
        <v>16</v>
      </c>
      <c r="F25" s="37">
        <v>0</v>
      </c>
      <c r="G25" s="22">
        <v>16</v>
      </c>
      <c r="H25" s="37">
        <v>0</v>
      </c>
      <c r="I25" s="22">
        <v>16</v>
      </c>
      <c r="J25" s="63">
        <v>0</v>
      </c>
      <c r="K25" s="22">
        <v>16</v>
      </c>
      <c r="L25" s="37">
        <v>0</v>
      </c>
      <c r="M25" s="22">
        <v>16</v>
      </c>
      <c r="N25" s="37">
        <v>0</v>
      </c>
      <c r="O25" s="67">
        <f>+C25+E25+G25+I25+K25+M25</f>
        <v>96</v>
      </c>
      <c r="P25" s="37">
        <v>0</v>
      </c>
      <c r="Q25" s="37">
        <v>0</v>
      </c>
      <c r="R25" s="37">
        <v>0</v>
      </c>
    </row>
    <row r="26" spans="1:18" ht="18">
      <c r="A26" s="49">
        <v>16</v>
      </c>
      <c r="B26" s="28" t="s">
        <v>6</v>
      </c>
      <c r="C26" s="24">
        <v>16</v>
      </c>
      <c r="D26" s="37">
        <v>0</v>
      </c>
      <c r="E26" s="24">
        <v>16</v>
      </c>
      <c r="F26" s="37">
        <v>0</v>
      </c>
      <c r="G26" s="24">
        <v>16</v>
      </c>
      <c r="H26" s="40">
        <v>0</v>
      </c>
      <c r="I26" s="24">
        <v>16</v>
      </c>
      <c r="J26" s="64">
        <v>0</v>
      </c>
      <c r="K26" s="24">
        <v>16</v>
      </c>
      <c r="L26" s="37">
        <v>0</v>
      </c>
      <c r="M26" s="24">
        <v>16</v>
      </c>
      <c r="N26" s="37">
        <v>0</v>
      </c>
      <c r="O26" s="67">
        <f>+C26+E26+G26+I26+K26+M26</f>
        <v>96</v>
      </c>
      <c r="P26" s="37">
        <v>0</v>
      </c>
      <c r="Q26" s="37">
        <v>0</v>
      </c>
      <c r="R26" s="37">
        <v>0</v>
      </c>
    </row>
    <row r="27" spans="1:18" ht="18">
      <c r="A27" s="49">
        <v>16</v>
      </c>
      <c r="B27" s="28" t="s">
        <v>4</v>
      </c>
      <c r="C27" s="22">
        <v>16</v>
      </c>
      <c r="D27" s="37">
        <v>0</v>
      </c>
      <c r="E27" s="22">
        <v>16</v>
      </c>
      <c r="F27" s="37">
        <v>0</v>
      </c>
      <c r="G27" s="22">
        <v>16</v>
      </c>
      <c r="H27" s="37">
        <v>0</v>
      </c>
      <c r="I27" s="22">
        <v>16</v>
      </c>
      <c r="J27" s="63">
        <v>0</v>
      </c>
      <c r="K27" s="22">
        <v>16</v>
      </c>
      <c r="L27" s="37">
        <v>0</v>
      </c>
      <c r="M27" s="22">
        <v>16</v>
      </c>
      <c r="N27" s="37">
        <v>0</v>
      </c>
      <c r="O27" s="67">
        <f>+C27+E27+G27+I27+K27+M27</f>
        <v>96</v>
      </c>
      <c r="P27" s="37">
        <v>0</v>
      </c>
      <c r="Q27" s="37">
        <v>0</v>
      </c>
      <c r="R27" s="37">
        <v>0</v>
      </c>
    </row>
    <row r="28" spans="1:18" ht="18">
      <c r="A28" s="49">
        <v>16</v>
      </c>
      <c r="B28" s="36" t="s">
        <v>14</v>
      </c>
      <c r="C28" s="24">
        <v>16</v>
      </c>
      <c r="D28" s="37">
        <v>0</v>
      </c>
      <c r="E28" s="24">
        <v>16</v>
      </c>
      <c r="F28" s="37">
        <v>0</v>
      </c>
      <c r="G28" s="24">
        <v>16</v>
      </c>
      <c r="H28" s="37">
        <v>0</v>
      </c>
      <c r="I28" s="24">
        <v>16</v>
      </c>
      <c r="J28" s="65">
        <v>0</v>
      </c>
      <c r="K28" s="24">
        <v>16</v>
      </c>
      <c r="L28" s="37">
        <v>0</v>
      </c>
      <c r="M28" s="24">
        <v>16</v>
      </c>
      <c r="N28" s="37">
        <v>0</v>
      </c>
      <c r="O28" s="67">
        <f>+C28+E28+G28+I28+K28+M28</f>
        <v>96</v>
      </c>
      <c r="P28" s="37">
        <v>0</v>
      </c>
      <c r="Q28" s="37">
        <v>0</v>
      </c>
      <c r="R28" s="37">
        <v>0</v>
      </c>
    </row>
    <row r="29" spans="1:18" ht="18.75" thickBot="1">
      <c r="A29" s="50">
        <v>16</v>
      </c>
      <c r="B29" s="53" t="s">
        <v>22</v>
      </c>
      <c r="C29" s="26">
        <v>16</v>
      </c>
      <c r="D29" s="38">
        <v>0</v>
      </c>
      <c r="E29" s="26">
        <v>16</v>
      </c>
      <c r="F29" s="38">
        <v>0</v>
      </c>
      <c r="G29" s="26">
        <v>16</v>
      </c>
      <c r="H29" s="54">
        <v>0</v>
      </c>
      <c r="I29" s="26">
        <v>16</v>
      </c>
      <c r="J29" s="66">
        <v>0</v>
      </c>
      <c r="K29" s="26">
        <v>16</v>
      </c>
      <c r="L29" s="38">
        <v>0</v>
      </c>
      <c r="M29" s="26">
        <v>16</v>
      </c>
      <c r="N29" s="38">
        <v>0</v>
      </c>
      <c r="O29" s="68">
        <f>+C29+E29+G29+I29+K29+M29</f>
        <v>96</v>
      </c>
      <c r="P29" s="37">
        <v>0</v>
      </c>
      <c r="Q29" s="37">
        <v>0</v>
      </c>
      <c r="R29" s="37">
        <v>0</v>
      </c>
    </row>
    <row r="30" ht="18">
      <c r="A30" s="13"/>
    </row>
    <row r="31" spans="1:18" ht="18.75" thickBot="1">
      <c r="A31" s="4"/>
      <c r="B31" s="3"/>
      <c r="C31" s="4"/>
      <c r="D31" s="4"/>
      <c r="E31" s="4"/>
      <c r="F31" s="4"/>
      <c r="G31" s="5"/>
      <c r="H31" s="5"/>
      <c r="I31" s="5"/>
      <c r="J31" s="5"/>
      <c r="K31" s="5"/>
      <c r="L31" s="5"/>
      <c r="M31" s="5"/>
      <c r="N31" s="5"/>
      <c r="O31" s="6"/>
      <c r="P31" s="6"/>
      <c r="Q31" s="2"/>
      <c r="R31" s="2"/>
    </row>
    <row r="32" spans="1:18" ht="18.75" thickBot="1">
      <c r="A32" s="11"/>
      <c r="B32" s="14" t="s">
        <v>17</v>
      </c>
      <c r="C32" s="10"/>
      <c r="D32" s="17"/>
      <c r="E32" s="15"/>
      <c r="F32" s="15"/>
      <c r="G32" s="16"/>
      <c r="H32" s="74"/>
      <c r="I32" s="79" t="s">
        <v>20</v>
      </c>
      <c r="J32" s="78"/>
      <c r="K32" s="76"/>
      <c r="L32" s="76"/>
      <c r="M32" s="76"/>
      <c r="N32" s="77"/>
      <c r="O32" s="75" t="s">
        <v>41</v>
      </c>
      <c r="P32" s="18"/>
      <c r="Q32" s="9"/>
      <c r="R32" s="9"/>
    </row>
    <row r="33" spans="1:18" ht="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8">
      <c r="A34" s="9" t="s">
        <v>18</v>
      </c>
      <c r="B34" s="9" t="s">
        <v>19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printOptions horizontalCentered="1" verticalCentered="1"/>
  <pageMargins left="0.7874015748031497" right="0.7874015748031497" top="0.984251968503937" bottom="0.984251968503937" header="0" footer="0"/>
  <pageSetup horizontalDpi="360" verticalDpi="360" orientation="landscape" paperSize="9" scale="49" r:id="rId2"/>
  <colBreaks count="1" manualBreakCount="1">
    <brk id="1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5:L34"/>
  <sheetViews>
    <sheetView view="pageBreakPreview" zoomScale="75" zoomScaleNormal="50" zoomScaleSheetLayoutView="75"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34.28125" style="0" bestFit="1" customWidth="1"/>
    <col min="3" max="3" width="12.7109375" style="0" bestFit="1" customWidth="1"/>
    <col min="4" max="4" width="11.57421875" style="0" bestFit="1" customWidth="1"/>
    <col min="5" max="5" width="13.8515625" style="0" bestFit="1" customWidth="1"/>
    <col min="6" max="10" width="11.57421875" style="0" bestFit="1" customWidth="1"/>
    <col min="11" max="11" width="14.140625" style="0" bestFit="1" customWidth="1"/>
    <col min="12" max="12" width="11.57421875" style="0" bestFit="1" customWidth="1"/>
  </cols>
  <sheetData>
    <row r="14" ht="13.5" thickBot="1"/>
    <row r="15" spans="1:12" ht="12.75">
      <c r="A15" s="440" t="s">
        <v>139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2"/>
    </row>
    <row r="16" spans="1:12" ht="13.5" thickBot="1">
      <c r="A16" s="443"/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5"/>
    </row>
    <row r="17" spans="1:12" ht="13.5" thickBot="1">
      <c r="A17" s="250"/>
      <c r="B17" s="251"/>
      <c r="C17" s="252"/>
      <c r="D17" s="253"/>
      <c r="E17" s="252"/>
      <c r="F17" s="253"/>
      <c r="G17" s="252"/>
      <c r="H17" s="253"/>
      <c r="I17" s="252"/>
      <c r="J17" s="253"/>
      <c r="K17" s="252"/>
      <c r="L17" s="253"/>
    </row>
    <row r="18" spans="1:12" ht="12.75">
      <c r="A18" s="446" t="s">
        <v>117</v>
      </c>
      <c r="B18" s="447"/>
      <c r="C18" s="450" t="s">
        <v>118</v>
      </c>
      <c r="D18" s="451"/>
      <c r="E18" s="450" t="s">
        <v>119</v>
      </c>
      <c r="F18" s="451"/>
      <c r="G18" s="450" t="s">
        <v>120</v>
      </c>
      <c r="H18" s="451"/>
      <c r="I18" s="450" t="s">
        <v>121</v>
      </c>
      <c r="J18" s="451"/>
      <c r="K18" s="450" t="s">
        <v>122</v>
      </c>
      <c r="L18" s="451"/>
    </row>
    <row r="19" spans="1:12" ht="13.5" thickBot="1">
      <c r="A19" s="448"/>
      <c r="B19" s="449"/>
      <c r="C19" s="254" t="s">
        <v>123</v>
      </c>
      <c r="D19" s="255" t="s">
        <v>124</v>
      </c>
      <c r="E19" s="254" t="s">
        <v>123</v>
      </c>
      <c r="F19" s="255" t="s">
        <v>124</v>
      </c>
      <c r="G19" s="254" t="s">
        <v>123</v>
      </c>
      <c r="H19" s="255" t="s">
        <v>124</v>
      </c>
      <c r="I19" s="254" t="s">
        <v>123</v>
      </c>
      <c r="J19" s="255" t="s">
        <v>124</v>
      </c>
      <c r="K19" s="254" t="s">
        <v>123</v>
      </c>
      <c r="L19" s="255" t="s">
        <v>125</v>
      </c>
    </row>
    <row r="20" spans="1:12" ht="15">
      <c r="A20" s="256">
        <v>1</v>
      </c>
      <c r="B20" s="257" t="s">
        <v>126</v>
      </c>
      <c r="C20" s="258">
        <v>5436.1</v>
      </c>
      <c r="D20" s="259">
        <v>5</v>
      </c>
      <c r="E20" s="258">
        <v>9260.84</v>
      </c>
      <c r="F20" s="259">
        <v>3</v>
      </c>
      <c r="G20" s="260">
        <v>6345.161</v>
      </c>
      <c r="H20" s="261">
        <v>1</v>
      </c>
      <c r="I20" s="260">
        <v>6234.08</v>
      </c>
      <c r="J20" s="261">
        <v>2</v>
      </c>
      <c r="K20" s="262">
        <f aca="true" t="shared" si="0" ref="K20:L31">SUM(C20+E20+G20+I20)</f>
        <v>27276.181000000004</v>
      </c>
      <c r="L20" s="261">
        <f t="shared" si="0"/>
        <v>11</v>
      </c>
    </row>
    <row r="21" spans="1:12" ht="15">
      <c r="A21" s="263">
        <v>2</v>
      </c>
      <c r="B21" s="264" t="s">
        <v>127</v>
      </c>
      <c r="C21" s="258">
        <v>5756.53</v>
      </c>
      <c r="D21" s="259">
        <v>3</v>
      </c>
      <c r="E21" s="258">
        <v>7884.28</v>
      </c>
      <c r="F21" s="259">
        <v>5</v>
      </c>
      <c r="G21" s="260">
        <v>5571.71</v>
      </c>
      <c r="H21" s="261">
        <v>4</v>
      </c>
      <c r="I21" s="260">
        <v>6609.3</v>
      </c>
      <c r="J21" s="261">
        <v>1</v>
      </c>
      <c r="K21" s="262">
        <f t="shared" si="0"/>
        <v>25821.82</v>
      </c>
      <c r="L21" s="261">
        <f t="shared" si="0"/>
        <v>13</v>
      </c>
    </row>
    <row r="22" spans="1:12" ht="15">
      <c r="A22" s="263">
        <v>3</v>
      </c>
      <c r="B22" s="265" t="s">
        <v>128</v>
      </c>
      <c r="C22" s="266">
        <v>9664.58</v>
      </c>
      <c r="D22" s="267">
        <v>1</v>
      </c>
      <c r="E22" s="266">
        <v>9643.8</v>
      </c>
      <c r="F22" s="267">
        <v>2</v>
      </c>
      <c r="G22" s="268">
        <v>5000</v>
      </c>
      <c r="H22" s="269">
        <v>7.5</v>
      </c>
      <c r="I22" s="268">
        <v>5866.16</v>
      </c>
      <c r="J22" s="269">
        <v>3</v>
      </c>
      <c r="K22" s="270">
        <f t="shared" si="0"/>
        <v>30174.539999999997</v>
      </c>
      <c r="L22" s="269">
        <f t="shared" si="0"/>
        <v>13.5</v>
      </c>
    </row>
    <row r="23" spans="1:12" ht="15">
      <c r="A23" s="263">
        <v>4</v>
      </c>
      <c r="B23" s="271" t="s">
        <v>129</v>
      </c>
      <c r="C23" s="258">
        <v>6804.33</v>
      </c>
      <c r="D23" s="259">
        <v>2</v>
      </c>
      <c r="E23" s="258">
        <v>10720.95</v>
      </c>
      <c r="F23" s="259">
        <v>1</v>
      </c>
      <c r="G23" s="260">
        <v>5285.82</v>
      </c>
      <c r="H23" s="261">
        <v>6</v>
      </c>
      <c r="I23" s="260">
        <v>5299.13</v>
      </c>
      <c r="J23" s="261">
        <v>6</v>
      </c>
      <c r="K23" s="262">
        <f t="shared" si="0"/>
        <v>28110.23</v>
      </c>
      <c r="L23" s="261">
        <f t="shared" si="0"/>
        <v>15</v>
      </c>
    </row>
    <row r="24" spans="1:12" ht="15">
      <c r="A24" s="263">
        <v>5</v>
      </c>
      <c r="B24" s="264" t="s">
        <v>130</v>
      </c>
      <c r="C24" s="258">
        <v>5602.76</v>
      </c>
      <c r="D24" s="259">
        <v>4</v>
      </c>
      <c r="E24" s="258">
        <v>6161.14</v>
      </c>
      <c r="F24" s="259">
        <v>10</v>
      </c>
      <c r="G24" s="260">
        <v>5953.35</v>
      </c>
      <c r="H24" s="261">
        <v>2</v>
      </c>
      <c r="I24" s="260">
        <v>5619.91</v>
      </c>
      <c r="J24" s="261">
        <v>4</v>
      </c>
      <c r="K24" s="262">
        <f>SUM(C24+E24+G24+I24)</f>
        <v>23337.16</v>
      </c>
      <c r="L24" s="261">
        <f t="shared" si="0"/>
        <v>20</v>
      </c>
    </row>
    <row r="25" spans="1:12" ht="15">
      <c r="A25" s="263">
        <v>6</v>
      </c>
      <c r="B25" s="264" t="s">
        <v>131</v>
      </c>
      <c r="C25" s="258">
        <v>5000</v>
      </c>
      <c r="D25" s="259">
        <v>8.5</v>
      </c>
      <c r="E25" s="258">
        <v>7302.42</v>
      </c>
      <c r="F25" s="259">
        <v>7</v>
      </c>
      <c r="G25" s="260">
        <v>5729.16</v>
      </c>
      <c r="H25" s="261">
        <v>3</v>
      </c>
      <c r="I25" s="260">
        <v>5294.92</v>
      </c>
      <c r="J25" s="261">
        <v>7</v>
      </c>
      <c r="K25" s="262">
        <f>SUM(C25+E25+G25+I25)</f>
        <v>23326.5</v>
      </c>
      <c r="L25" s="261">
        <f t="shared" si="0"/>
        <v>25.5</v>
      </c>
    </row>
    <row r="26" spans="1:12" ht="15">
      <c r="A26" s="263">
        <v>7</v>
      </c>
      <c r="B26" s="264" t="s">
        <v>132</v>
      </c>
      <c r="C26" s="258">
        <v>5000</v>
      </c>
      <c r="D26" s="259">
        <v>8.5</v>
      </c>
      <c r="E26" s="258">
        <v>7250.61</v>
      </c>
      <c r="F26" s="259">
        <v>8</v>
      </c>
      <c r="G26" s="260">
        <v>5415.81</v>
      </c>
      <c r="H26" s="261">
        <v>5</v>
      </c>
      <c r="I26" s="260">
        <v>5000</v>
      </c>
      <c r="J26" s="261">
        <v>8</v>
      </c>
      <c r="K26" s="262">
        <f>SUM(C26+E26+G26+I26)</f>
        <v>22666.420000000002</v>
      </c>
      <c r="L26" s="261">
        <f t="shared" si="0"/>
        <v>29.5</v>
      </c>
    </row>
    <row r="27" spans="1:12" ht="15">
      <c r="A27" s="263">
        <v>8</v>
      </c>
      <c r="B27" s="272" t="s">
        <v>133</v>
      </c>
      <c r="C27" s="258">
        <v>5000</v>
      </c>
      <c r="D27" s="259">
        <v>8.5</v>
      </c>
      <c r="E27" s="258">
        <v>6862.88</v>
      </c>
      <c r="F27" s="259">
        <v>9</v>
      </c>
      <c r="G27" s="260">
        <v>5000</v>
      </c>
      <c r="H27" s="261">
        <v>7.5</v>
      </c>
      <c r="I27" s="260">
        <v>5371.67</v>
      </c>
      <c r="J27" s="261">
        <v>5</v>
      </c>
      <c r="K27" s="262">
        <f>SUM(C27+E27+G27+I27)</f>
        <v>22234.550000000003</v>
      </c>
      <c r="L27" s="261">
        <f t="shared" si="0"/>
        <v>30</v>
      </c>
    </row>
    <row r="28" spans="1:12" ht="15">
      <c r="A28" s="263">
        <v>9</v>
      </c>
      <c r="B28" s="264" t="s">
        <v>134</v>
      </c>
      <c r="C28" s="258">
        <v>5413.87</v>
      </c>
      <c r="D28" s="259">
        <v>6</v>
      </c>
      <c r="E28" s="258">
        <v>7680.52</v>
      </c>
      <c r="F28" s="259">
        <v>6</v>
      </c>
      <c r="G28" s="260">
        <v>0</v>
      </c>
      <c r="H28" s="261">
        <v>13</v>
      </c>
      <c r="I28" s="260">
        <v>0</v>
      </c>
      <c r="J28" s="261">
        <v>13</v>
      </c>
      <c r="K28" s="262">
        <f t="shared" si="0"/>
        <v>13094.39</v>
      </c>
      <c r="L28" s="261">
        <f t="shared" si="0"/>
        <v>38</v>
      </c>
    </row>
    <row r="29" spans="1:12" ht="15">
      <c r="A29" s="263">
        <v>10</v>
      </c>
      <c r="B29" s="264" t="s">
        <v>135</v>
      </c>
      <c r="C29" s="258">
        <v>5000</v>
      </c>
      <c r="D29" s="259">
        <v>8.5</v>
      </c>
      <c r="E29" s="258">
        <v>8022.63</v>
      </c>
      <c r="F29" s="259">
        <v>4</v>
      </c>
      <c r="G29" s="260">
        <v>0</v>
      </c>
      <c r="H29" s="261">
        <v>13</v>
      </c>
      <c r="I29" s="260">
        <v>0</v>
      </c>
      <c r="J29" s="261">
        <v>13</v>
      </c>
      <c r="K29" s="262">
        <f t="shared" si="0"/>
        <v>13022.630000000001</v>
      </c>
      <c r="L29" s="261">
        <f t="shared" si="0"/>
        <v>38.5</v>
      </c>
    </row>
    <row r="30" spans="1:12" ht="15">
      <c r="A30" s="263">
        <v>11</v>
      </c>
      <c r="B30" s="272" t="s">
        <v>136</v>
      </c>
      <c r="C30" s="258">
        <v>0</v>
      </c>
      <c r="D30" s="259">
        <v>13</v>
      </c>
      <c r="E30" s="258">
        <v>0</v>
      </c>
      <c r="F30" s="259">
        <v>13</v>
      </c>
      <c r="G30" s="260">
        <v>0</v>
      </c>
      <c r="H30" s="261">
        <v>13</v>
      </c>
      <c r="I30" s="260">
        <v>0</v>
      </c>
      <c r="J30" s="261">
        <v>13</v>
      </c>
      <c r="K30" s="262">
        <f t="shared" si="0"/>
        <v>0</v>
      </c>
      <c r="L30" s="261">
        <f t="shared" si="0"/>
        <v>52</v>
      </c>
    </row>
    <row r="31" spans="1:12" ht="15.75" thickBot="1">
      <c r="A31" s="273">
        <v>12</v>
      </c>
      <c r="B31" s="274" t="s">
        <v>137</v>
      </c>
      <c r="C31" s="275">
        <v>0</v>
      </c>
      <c r="D31" s="276">
        <v>13</v>
      </c>
      <c r="E31" s="275">
        <v>0</v>
      </c>
      <c r="F31" s="276">
        <v>13</v>
      </c>
      <c r="G31" s="277">
        <v>0</v>
      </c>
      <c r="H31" s="278">
        <v>13</v>
      </c>
      <c r="I31" s="277">
        <v>0</v>
      </c>
      <c r="J31" s="278">
        <v>13</v>
      </c>
      <c r="K31" s="279">
        <f t="shared" si="0"/>
        <v>0</v>
      </c>
      <c r="L31" s="278">
        <f t="shared" si="0"/>
        <v>52</v>
      </c>
    </row>
    <row r="32" ht="15">
      <c r="A32" s="280"/>
    </row>
    <row r="33" ht="12.75">
      <c r="L33" s="281"/>
    </row>
    <row r="34" spans="1:12" ht="15.75">
      <c r="A34" s="282"/>
      <c r="B34" s="439" t="s">
        <v>138</v>
      </c>
      <c r="C34" s="439"/>
      <c r="D34" s="439"/>
      <c r="E34" s="439"/>
      <c r="F34" s="439"/>
      <c r="G34" s="439"/>
      <c r="H34" s="439"/>
      <c r="I34" s="439"/>
      <c r="J34" s="439"/>
      <c r="K34" s="439"/>
      <c r="L34" s="281"/>
    </row>
  </sheetData>
  <mergeCells count="8">
    <mergeCell ref="B34:K34"/>
    <mergeCell ref="A15:L16"/>
    <mergeCell ref="A18:B19"/>
    <mergeCell ref="C18:D18"/>
    <mergeCell ref="E18:F18"/>
    <mergeCell ref="G18:H18"/>
    <mergeCell ref="I18:J18"/>
    <mergeCell ref="K18:L18"/>
  </mergeCells>
  <printOptions/>
  <pageMargins left="0.75" right="0.75" top="1" bottom="1" header="0" footer="0"/>
  <pageSetup horizontalDpi="600" verticalDpi="600" orientation="landscape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39"/>
  <sheetViews>
    <sheetView zoomScale="75" zoomScaleNormal="75" workbookViewId="0" topLeftCell="A1">
      <selection activeCell="H36" sqref="H36"/>
    </sheetView>
  </sheetViews>
  <sheetFormatPr defaultColWidth="11.421875" defaultRowHeight="12.75"/>
  <cols>
    <col min="1" max="1" width="11.57421875" style="0" bestFit="1" customWidth="1"/>
    <col min="2" max="2" width="38.00390625" style="0" bestFit="1" customWidth="1"/>
    <col min="3" max="10" width="11.57421875" style="0" bestFit="1" customWidth="1"/>
    <col min="11" max="11" width="11.7109375" style="0" bestFit="1" customWidth="1"/>
    <col min="12" max="12" width="11.57421875" style="0" bestFit="1" customWidth="1"/>
  </cols>
  <sheetData>
    <row r="3" spans="3:12" ht="20.25">
      <c r="C3" s="300" t="s">
        <v>140</v>
      </c>
      <c r="D3" s="301"/>
      <c r="E3" s="301"/>
      <c r="F3" s="301"/>
      <c r="G3" s="301"/>
      <c r="H3" s="301"/>
      <c r="I3" s="301"/>
      <c r="J3" s="301"/>
      <c r="K3" s="301"/>
      <c r="L3" s="302"/>
    </row>
    <row r="6" spans="2:12" ht="12.75">
      <c r="B6" s="303"/>
      <c r="C6" s="304"/>
      <c r="D6" s="281"/>
      <c r="E6" s="304"/>
      <c r="F6" s="281"/>
      <c r="G6" s="304"/>
      <c r="H6" s="281"/>
      <c r="I6" s="304"/>
      <c r="J6" s="281"/>
      <c r="K6" s="304"/>
      <c r="L6" s="281"/>
    </row>
    <row r="7" spans="1:12" ht="12.75">
      <c r="A7" s="305"/>
      <c r="B7" s="303"/>
      <c r="C7" s="304"/>
      <c r="D7" s="281"/>
      <c r="E7" s="304"/>
      <c r="F7" s="281"/>
      <c r="G7" s="304"/>
      <c r="H7" s="281"/>
      <c r="I7" s="304"/>
      <c r="J7" s="281"/>
      <c r="K7" s="304"/>
      <c r="L7" s="281"/>
    </row>
    <row r="8" spans="1:12" ht="12.75">
      <c r="A8" s="305"/>
      <c r="C8" s="304"/>
      <c r="D8" s="281"/>
      <c r="E8" s="304"/>
      <c r="F8" s="281"/>
      <c r="G8" s="304"/>
      <c r="H8" s="281"/>
      <c r="I8" s="304"/>
      <c r="J8" s="281"/>
      <c r="K8" s="304"/>
      <c r="L8" s="281"/>
    </row>
    <row r="9" spans="1:12" ht="12.75">
      <c r="A9" s="305"/>
      <c r="C9" s="304"/>
      <c r="D9" s="305"/>
      <c r="E9" s="304"/>
      <c r="F9" s="281"/>
      <c r="G9" s="304"/>
      <c r="H9" s="281"/>
      <c r="I9" s="304"/>
      <c r="J9" s="281"/>
      <c r="K9" s="304"/>
      <c r="L9" s="281"/>
    </row>
    <row r="10" spans="1:12" ht="12.75">
      <c r="A10" s="305"/>
      <c r="B10" s="303"/>
      <c r="C10" s="304"/>
      <c r="D10" s="281"/>
      <c r="E10" s="304"/>
      <c r="F10" s="281"/>
      <c r="G10" s="304"/>
      <c r="H10" s="281"/>
      <c r="I10" s="304"/>
      <c r="J10" s="281"/>
      <c r="K10" s="304"/>
      <c r="L10" s="281"/>
    </row>
    <row r="11" spans="1:12" ht="12.75">
      <c r="A11" s="305"/>
      <c r="B11" s="303"/>
      <c r="C11" s="304"/>
      <c r="D11" s="281"/>
      <c r="E11" s="304"/>
      <c r="F11" s="281"/>
      <c r="G11" s="304"/>
      <c r="H11" s="281"/>
      <c r="I11" s="304"/>
      <c r="J11" s="281"/>
      <c r="K11" s="304"/>
      <c r="L11" s="281"/>
    </row>
    <row r="12" spans="1:12" ht="13.5" thickBot="1">
      <c r="A12" s="305"/>
      <c r="B12" s="303"/>
      <c r="C12" s="304"/>
      <c r="D12" s="281"/>
      <c r="E12" s="304"/>
      <c r="F12" s="281"/>
      <c r="G12" s="304"/>
      <c r="H12" s="281"/>
      <c r="I12" s="304"/>
      <c r="J12" s="281"/>
      <c r="K12" s="304"/>
      <c r="L12" s="281"/>
    </row>
    <row r="13" spans="1:12" ht="12.75">
      <c r="A13" s="440" t="s">
        <v>141</v>
      </c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2"/>
    </row>
    <row r="14" spans="1:12" ht="13.5" thickBot="1">
      <c r="A14" s="443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5"/>
    </row>
    <row r="15" spans="1:12" ht="21" thickBot="1">
      <c r="A15" s="306"/>
      <c r="B15" s="306"/>
      <c r="C15" s="307"/>
      <c r="D15" s="307"/>
      <c r="E15" s="307"/>
      <c r="F15" s="307"/>
      <c r="G15" s="306"/>
      <c r="H15" s="306"/>
      <c r="I15" s="306"/>
      <c r="J15" s="306"/>
      <c r="K15" s="306"/>
      <c r="L15" s="306"/>
    </row>
    <row r="16" spans="1:12" ht="17.25" thickBot="1" thickTop="1">
      <c r="A16" s="308"/>
      <c r="B16" s="309"/>
      <c r="C16" s="455" t="s">
        <v>142</v>
      </c>
      <c r="D16" s="456"/>
      <c r="E16" s="456"/>
      <c r="F16" s="457"/>
      <c r="G16" s="458" t="s">
        <v>143</v>
      </c>
      <c r="H16" s="458"/>
      <c r="I16" s="458"/>
      <c r="J16" s="459"/>
      <c r="K16" s="310"/>
      <c r="L16" s="311"/>
    </row>
    <row r="17" spans="1:12" ht="15.75">
      <c r="A17" s="460" t="s">
        <v>117</v>
      </c>
      <c r="B17" s="461"/>
      <c r="C17" s="464" t="s">
        <v>118</v>
      </c>
      <c r="D17" s="465"/>
      <c r="E17" s="464" t="s">
        <v>119</v>
      </c>
      <c r="F17" s="465"/>
      <c r="G17" s="464" t="s">
        <v>120</v>
      </c>
      <c r="H17" s="465"/>
      <c r="I17" s="464" t="s">
        <v>121</v>
      </c>
      <c r="J17" s="465"/>
      <c r="K17" s="464" t="s">
        <v>122</v>
      </c>
      <c r="L17" s="465"/>
    </row>
    <row r="18" spans="1:12" ht="16.5" thickBot="1">
      <c r="A18" s="462"/>
      <c r="B18" s="463"/>
      <c r="C18" s="312" t="s">
        <v>123</v>
      </c>
      <c r="D18" s="313" t="s">
        <v>124</v>
      </c>
      <c r="E18" s="312" t="s">
        <v>123</v>
      </c>
      <c r="F18" s="313" t="s">
        <v>124</v>
      </c>
      <c r="G18" s="312" t="s">
        <v>123</v>
      </c>
      <c r="H18" s="313" t="s">
        <v>124</v>
      </c>
      <c r="I18" s="312" t="s">
        <v>123</v>
      </c>
      <c r="J18" s="313" t="s">
        <v>124</v>
      </c>
      <c r="K18" s="312" t="s">
        <v>123</v>
      </c>
      <c r="L18" s="313" t="s">
        <v>125</v>
      </c>
    </row>
    <row r="19" spans="1:12" ht="15.75">
      <c r="A19" s="314">
        <v>1</v>
      </c>
      <c r="B19" s="315" t="s">
        <v>144</v>
      </c>
      <c r="C19" s="316">
        <v>2500</v>
      </c>
      <c r="D19" s="317">
        <v>3</v>
      </c>
      <c r="E19" s="316">
        <v>4152.38</v>
      </c>
      <c r="F19" s="317">
        <v>1</v>
      </c>
      <c r="G19" s="318">
        <v>3723.06</v>
      </c>
      <c r="H19" s="319">
        <v>2</v>
      </c>
      <c r="I19" s="318">
        <v>7801.24</v>
      </c>
      <c r="J19" s="319">
        <v>1</v>
      </c>
      <c r="K19" s="318">
        <f aca="true" t="shared" si="0" ref="K19:L31">SUM(C19+E19+G19+I19)</f>
        <v>18176.68</v>
      </c>
      <c r="L19" s="319">
        <f t="shared" si="0"/>
        <v>7</v>
      </c>
    </row>
    <row r="20" spans="1:12" ht="15.75">
      <c r="A20" s="320">
        <v>2</v>
      </c>
      <c r="B20" s="321" t="s">
        <v>134</v>
      </c>
      <c r="C20" s="322">
        <v>2824.15</v>
      </c>
      <c r="D20" s="323">
        <v>2</v>
      </c>
      <c r="E20" s="322">
        <v>2500</v>
      </c>
      <c r="F20" s="323">
        <v>3</v>
      </c>
      <c r="G20" s="324">
        <v>4036.75</v>
      </c>
      <c r="H20" s="325">
        <v>1</v>
      </c>
      <c r="I20" s="324">
        <v>6279.7</v>
      </c>
      <c r="J20" s="325">
        <v>2</v>
      </c>
      <c r="K20" s="324">
        <f t="shared" si="0"/>
        <v>15640.599999999999</v>
      </c>
      <c r="L20" s="325">
        <f t="shared" si="0"/>
        <v>8</v>
      </c>
    </row>
    <row r="21" spans="1:12" ht="15.75">
      <c r="A21" s="320">
        <v>3</v>
      </c>
      <c r="B21" s="326" t="s">
        <v>135</v>
      </c>
      <c r="C21" s="316">
        <v>3221.05</v>
      </c>
      <c r="D21" s="317">
        <v>1</v>
      </c>
      <c r="E21" s="327">
        <v>2500</v>
      </c>
      <c r="F21" s="328">
        <v>3</v>
      </c>
      <c r="G21" s="318">
        <v>3373.78</v>
      </c>
      <c r="H21" s="319">
        <v>3</v>
      </c>
      <c r="I21" s="318">
        <v>2969.52</v>
      </c>
      <c r="J21" s="319">
        <v>4</v>
      </c>
      <c r="K21" s="318">
        <f t="shared" si="0"/>
        <v>12064.35</v>
      </c>
      <c r="L21" s="319">
        <f t="shared" si="0"/>
        <v>11</v>
      </c>
    </row>
    <row r="22" spans="1:12" ht="15.75">
      <c r="A22" s="320">
        <v>4</v>
      </c>
      <c r="B22" s="321" t="s">
        <v>128</v>
      </c>
      <c r="C22" s="316">
        <v>7191.39</v>
      </c>
      <c r="D22" s="317">
        <v>1</v>
      </c>
      <c r="E22" s="316">
        <v>3631.58</v>
      </c>
      <c r="F22" s="317">
        <v>2</v>
      </c>
      <c r="G22" s="318">
        <v>0</v>
      </c>
      <c r="H22" s="319">
        <v>12</v>
      </c>
      <c r="I22" s="318">
        <v>0</v>
      </c>
      <c r="J22" s="319">
        <v>12</v>
      </c>
      <c r="K22" s="318">
        <f t="shared" si="0"/>
        <v>10822.970000000001</v>
      </c>
      <c r="L22" s="319">
        <f t="shared" si="0"/>
        <v>27</v>
      </c>
    </row>
    <row r="23" spans="1:12" ht="15.75">
      <c r="A23" s="320">
        <v>5</v>
      </c>
      <c r="B23" s="321" t="s">
        <v>130</v>
      </c>
      <c r="C23" s="316">
        <v>2500</v>
      </c>
      <c r="D23" s="317">
        <v>3.5</v>
      </c>
      <c r="E23" s="316">
        <v>4038.89</v>
      </c>
      <c r="F23" s="317">
        <v>1</v>
      </c>
      <c r="G23" s="318">
        <v>0</v>
      </c>
      <c r="H23" s="319">
        <v>12</v>
      </c>
      <c r="I23" s="318">
        <v>0</v>
      </c>
      <c r="J23" s="319">
        <v>12</v>
      </c>
      <c r="K23" s="318">
        <f t="shared" si="0"/>
        <v>6538.889999999999</v>
      </c>
      <c r="L23" s="319">
        <f t="shared" si="0"/>
        <v>28.5</v>
      </c>
    </row>
    <row r="24" spans="1:12" ht="15.75">
      <c r="A24" s="320">
        <v>6</v>
      </c>
      <c r="B24" s="329" t="s">
        <v>126</v>
      </c>
      <c r="C24" s="316">
        <v>2500</v>
      </c>
      <c r="D24" s="317">
        <v>3</v>
      </c>
      <c r="E24" s="316">
        <v>3341.19</v>
      </c>
      <c r="F24" s="317">
        <v>3</v>
      </c>
      <c r="G24" s="318">
        <v>0</v>
      </c>
      <c r="H24" s="319">
        <v>12</v>
      </c>
      <c r="I24" s="318">
        <v>0</v>
      </c>
      <c r="J24" s="319">
        <v>12</v>
      </c>
      <c r="K24" s="318">
        <f t="shared" si="0"/>
        <v>5841.1900000000005</v>
      </c>
      <c r="L24" s="319">
        <f t="shared" si="0"/>
        <v>30</v>
      </c>
    </row>
    <row r="25" spans="1:12" ht="15.75">
      <c r="A25" s="320">
        <v>7</v>
      </c>
      <c r="B25" s="330" t="s">
        <v>145</v>
      </c>
      <c r="C25" s="316">
        <v>2500</v>
      </c>
      <c r="D25" s="317">
        <v>3.5</v>
      </c>
      <c r="E25" s="316">
        <v>2500</v>
      </c>
      <c r="F25" s="317">
        <v>3</v>
      </c>
      <c r="G25" s="318">
        <v>0</v>
      </c>
      <c r="H25" s="319">
        <v>12</v>
      </c>
      <c r="I25" s="318">
        <v>0</v>
      </c>
      <c r="J25" s="319">
        <v>12</v>
      </c>
      <c r="K25" s="318">
        <f t="shared" si="0"/>
        <v>5000</v>
      </c>
      <c r="L25" s="319">
        <f t="shared" si="0"/>
        <v>30.5</v>
      </c>
    </row>
    <row r="26" spans="1:12" ht="15.75">
      <c r="A26" s="320">
        <v>8</v>
      </c>
      <c r="B26" s="321" t="s">
        <v>146</v>
      </c>
      <c r="C26" s="316">
        <v>0</v>
      </c>
      <c r="D26" s="317">
        <v>12</v>
      </c>
      <c r="E26" s="316">
        <v>0</v>
      </c>
      <c r="F26" s="317">
        <v>12</v>
      </c>
      <c r="G26" s="318">
        <v>2500</v>
      </c>
      <c r="H26" s="319">
        <v>4</v>
      </c>
      <c r="I26" s="318">
        <v>4117.71</v>
      </c>
      <c r="J26" s="319">
        <v>3</v>
      </c>
      <c r="K26" s="318">
        <f t="shared" si="0"/>
        <v>6617.71</v>
      </c>
      <c r="L26" s="319">
        <f t="shared" si="0"/>
        <v>31</v>
      </c>
    </row>
    <row r="27" spans="1:12" ht="15.75">
      <c r="A27" s="320">
        <v>9</v>
      </c>
      <c r="B27" s="321" t="s">
        <v>127</v>
      </c>
      <c r="C27" s="316">
        <v>2500</v>
      </c>
      <c r="D27" s="317">
        <v>3</v>
      </c>
      <c r="E27" s="316">
        <v>2500</v>
      </c>
      <c r="F27" s="317">
        <v>4</v>
      </c>
      <c r="G27" s="318">
        <v>0</v>
      </c>
      <c r="H27" s="319">
        <v>12</v>
      </c>
      <c r="I27" s="318">
        <v>0</v>
      </c>
      <c r="J27" s="319">
        <v>12</v>
      </c>
      <c r="K27" s="318">
        <f t="shared" si="0"/>
        <v>5000</v>
      </c>
      <c r="L27" s="319">
        <f t="shared" si="0"/>
        <v>31</v>
      </c>
    </row>
    <row r="28" spans="1:12" ht="15.75">
      <c r="A28" s="320">
        <v>12</v>
      </c>
      <c r="B28" s="331" t="s">
        <v>131</v>
      </c>
      <c r="C28" s="327">
        <v>0</v>
      </c>
      <c r="D28" s="328">
        <v>12</v>
      </c>
      <c r="E28" s="327">
        <v>0</v>
      </c>
      <c r="F28" s="328">
        <v>12</v>
      </c>
      <c r="G28" s="332">
        <v>0</v>
      </c>
      <c r="H28" s="333">
        <v>12</v>
      </c>
      <c r="I28" s="332">
        <v>0</v>
      </c>
      <c r="J28" s="333">
        <v>12</v>
      </c>
      <c r="K28" s="327">
        <f t="shared" si="0"/>
        <v>0</v>
      </c>
      <c r="L28" s="328">
        <f t="shared" si="0"/>
        <v>48</v>
      </c>
    </row>
    <row r="29" spans="1:12" ht="15.75">
      <c r="A29" s="320">
        <v>12</v>
      </c>
      <c r="B29" s="321" t="s">
        <v>132</v>
      </c>
      <c r="C29" s="316">
        <v>0</v>
      </c>
      <c r="D29" s="317">
        <v>12</v>
      </c>
      <c r="E29" s="316">
        <v>0</v>
      </c>
      <c r="F29" s="317">
        <v>12</v>
      </c>
      <c r="G29" s="316">
        <v>0</v>
      </c>
      <c r="H29" s="317">
        <v>12</v>
      </c>
      <c r="I29" s="316">
        <v>0</v>
      </c>
      <c r="J29" s="317">
        <v>12</v>
      </c>
      <c r="K29" s="327">
        <f t="shared" si="0"/>
        <v>0</v>
      </c>
      <c r="L29" s="328">
        <f t="shared" si="0"/>
        <v>48</v>
      </c>
    </row>
    <row r="30" spans="1:12" ht="15.75">
      <c r="A30" s="320">
        <v>12</v>
      </c>
      <c r="B30" s="321" t="s">
        <v>133</v>
      </c>
      <c r="C30" s="316">
        <v>0</v>
      </c>
      <c r="D30" s="317">
        <v>12</v>
      </c>
      <c r="E30" s="316">
        <v>0</v>
      </c>
      <c r="F30" s="317">
        <v>12</v>
      </c>
      <c r="G30" s="316">
        <v>0</v>
      </c>
      <c r="H30" s="317">
        <v>12</v>
      </c>
      <c r="I30" s="316">
        <v>0</v>
      </c>
      <c r="J30" s="317">
        <v>12</v>
      </c>
      <c r="K30" s="327">
        <f t="shared" si="0"/>
        <v>0</v>
      </c>
      <c r="L30" s="328">
        <f t="shared" si="0"/>
        <v>48</v>
      </c>
    </row>
    <row r="31" spans="1:12" ht="15.75">
      <c r="A31" s="320">
        <v>12</v>
      </c>
      <c r="B31" s="321" t="s">
        <v>147</v>
      </c>
      <c r="C31" s="327">
        <v>0</v>
      </c>
      <c r="D31" s="328">
        <v>12</v>
      </c>
      <c r="E31" s="327">
        <v>0</v>
      </c>
      <c r="F31" s="328">
        <v>12</v>
      </c>
      <c r="G31" s="327">
        <v>0</v>
      </c>
      <c r="H31" s="328">
        <v>12</v>
      </c>
      <c r="I31" s="327">
        <v>0</v>
      </c>
      <c r="J31" s="328">
        <v>12</v>
      </c>
      <c r="K31" s="327">
        <f t="shared" si="0"/>
        <v>0</v>
      </c>
      <c r="L31" s="328">
        <f t="shared" si="0"/>
        <v>48</v>
      </c>
    </row>
    <row r="32" spans="1:12" ht="16.5" thickBot="1">
      <c r="A32" s="334">
        <v>12</v>
      </c>
      <c r="B32" s="335" t="s">
        <v>148</v>
      </c>
      <c r="C32" s="336">
        <v>0</v>
      </c>
      <c r="D32" s="337">
        <v>12</v>
      </c>
      <c r="E32" s="336">
        <v>0</v>
      </c>
      <c r="F32" s="337">
        <v>12</v>
      </c>
      <c r="G32" s="338">
        <v>0</v>
      </c>
      <c r="H32" s="339">
        <v>12</v>
      </c>
      <c r="I32" s="338">
        <v>0</v>
      </c>
      <c r="J32" s="339">
        <v>12</v>
      </c>
      <c r="K32" s="336">
        <f>SUM(C32+E32+G32+I32)</f>
        <v>0</v>
      </c>
      <c r="L32" s="337">
        <f>SUM(D32+F32+H32+J32)</f>
        <v>48</v>
      </c>
    </row>
    <row r="33" ht="12.75">
      <c r="A33" s="340"/>
    </row>
    <row r="34" ht="12.75">
      <c r="L34" s="281"/>
    </row>
    <row r="35" spans="1:12" ht="18.75">
      <c r="A35" s="282"/>
      <c r="B35" s="452" t="s">
        <v>149</v>
      </c>
      <c r="C35" s="453"/>
      <c r="D35" s="453"/>
      <c r="E35" s="453"/>
      <c r="F35" s="453"/>
      <c r="G35" s="453"/>
      <c r="H35" s="453"/>
      <c r="I35" s="453"/>
      <c r="J35" s="453"/>
      <c r="K35" s="454"/>
      <c r="L35" s="281"/>
    </row>
    <row r="36" spans="1:12" ht="12.75">
      <c r="A36" s="341"/>
      <c r="B36" s="342"/>
      <c r="C36" s="343"/>
      <c r="D36" s="344"/>
      <c r="E36" s="343"/>
      <c r="F36" s="344"/>
      <c r="G36" s="343"/>
      <c r="H36" s="344"/>
      <c r="I36" s="343"/>
      <c r="J36" s="344"/>
      <c r="K36" s="343"/>
      <c r="L36" s="281"/>
    </row>
    <row r="37" spans="1:12" ht="15">
      <c r="A37" s="341"/>
      <c r="B37" s="345"/>
      <c r="C37" s="346"/>
      <c r="D37" s="346"/>
      <c r="E37" s="346"/>
      <c r="F37" s="346"/>
      <c r="G37" s="346"/>
      <c r="H37" s="346"/>
      <c r="I37" s="346"/>
      <c r="J37" s="346"/>
      <c r="K37" s="347"/>
      <c r="L37" s="348"/>
    </row>
    <row r="38" spans="1:11" ht="12.75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349"/>
    </row>
    <row r="39" spans="1:11" ht="15">
      <c r="A39" s="346"/>
      <c r="C39" s="350"/>
      <c r="D39" s="350"/>
      <c r="E39" s="350"/>
      <c r="F39" s="350"/>
      <c r="G39" s="350"/>
      <c r="H39" s="349"/>
      <c r="I39" s="349"/>
      <c r="J39" s="349"/>
      <c r="K39" s="349"/>
    </row>
  </sheetData>
  <mergeCells count="10">
    <mergeCell ref="B35:K35"/>
    <mergeCell ref="A13:L14"/>
    <mergeCell ref="C16:F16"/>
    <mergeCell ref="G16:J16"/>
    <mergeCell ref="A17:B18"/>
    <mergeCell ref="C17:D17"/>
    <mergeCell ref="E17:F17"/>
    <mergeCell ref="G17:H17"/>
    <mergeCell ref="I17:J17"/>
    <mergeCell ref="K17:L17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3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38.00390625" style="0" bestFit="1" customWidth="1"/>
    <col min="3" max="3" width="10.421875" style="0" bestFit="1" customWidth="1"/>
    <col min="4" max="4" width="6.421875" style="0" bestFit="1" customWidth="1"/>
    <col min="5" max="5" width="10.421875" style="0" bestFit="1" customWidth="1"/>
    <col min="6" max="6" width="6.421875" style="0" bestFit="1" customWidth="1"/>
    <col min="7" max="7" width="10.421875" style="0" bestFit="1" customWidth="1"/>
    <col min="8" max="8" width="6.421875" style="0" bestFit="1" customWidth="1"/>
    <col min="9" max="9" width="10.421875" style="0" bestFit="1" customWidth="1"/>
    <col min="10" max="10" width="6.421875" style="0" bestFit="1" customWidth="1"/>
    <col min="11" max="11" width="10.421875" style="0" bestFit="1" customWidth="1"/>
    <col min="12" max="12" width="6.421875" style="0" bestFit="1" customWidth="1"/>
    <col min="13" max="13" width="10.421875" style="0" bestFit="1" customWidth="1"/>
    <col min="14" max="14" width="6.421875" style="0" bestFit="1" customWidth="1"/>
    <col min="15" max="15" width="11.7109375" style="0" bestFit="1" customWidth="1"/>
    <col min="16" max="16" width="8.28125" style="0" bestFit="1" customWidth="1"/>
    <col min="17" max="17" width="11.57421875" style="0" bestFit="1" customWidth="1"/>
  </cols>
  <sheetData>
    <row r="2" spans="3:17" ht="12.75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3:19" ht="20.25">
      <c r="C3" s="351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3"/>
      <c r="R3" s="353"/>
      <c r="S3" s="353"/>
    </row>
    <row r="6" spans="2:16" ht="12.75">
      <c r="B6" s="303"/>
      <c r="C6" s="304"/>
      <c r="D6" s="281"/>
      <c r="E6" s="304"/>
      <c r="F6" s="281"/>
      <c r="G6" s="304"/>
      <c r="H6" s="281"/>
      <c r="I6" s="304"/>
      <c r="J6" s="281"/>
      <c r="K6" s="281"/>
      <c r="L6" s="281"/>
      <c r="M6" s="281"/>
      <c r="N6" s="281"/>
      <c r="O6" s="304"/>
      <c r="P6" s="281"/>
    </row>
    <row r="7" spans="1:16" ht="12.75">
      <c r="A7" s="305"/>
      <c r="B7" s="303"/>
      <c r="C7" s="304"/>
      <c r="D7" s="281"/>
      <c r="E7" s="304"/>
      <c r="F7" s="281"/>
      <c r="G7" s="304"/>
      <c r="H7" s="281"/>
      <c r="I7" s="304"/>
      <c r="J7" s="281"/>
      <c r="K7" s="281"/>
      <c r="L7" s="281"/>
      <c r="M7" s="281"/>
      <c r="N7" s="281"/>
      <c r="O7" s="304"/>
      <c r="P7" s="281"/>
    </row>
    <row r="8" spans="1:16" ht="12.75">
      <c r="A8" s="305"/>
      <c r="C8" s="304"/>
      <c r="D8" s="281"/>
      <c r="E8" s="304"/>
      <c r="F8" s="281"/>
      <c r="G8" s="304"/>
      <c r="H8" s="281"/>
      <c r="I8" s="304"/>
      <c r="J8" s="281"/>
      <c r="K8" s="281"/>
      <c r="L8" s="281"/>
      <c r="M8" s="281"/>
      <c r="N8" s="281"/>
      <c r="O8" s="304"/>
      <c r="P8" s="281"/>
    </row>
    <row r="9" spans="1:16" ht="12.75">
      <c r="A9" s="305"/>
      <c r="C9" s="304"/>
      <c r="D9" s="305"/>
      <c r="E9" s="304"/>
      <c r="F9" s="281"/>
      <c r="G9" s="304"/>
      <c r="H9" s="281"/>
      <c r="I9" s="304"/>
      <c r="J9" s="281"/>
      <c r="K9" s="281"/>
      <c r="L9" s="281"/>
      <c r="M9" s="281"/>
      <c r="N9" s="281"/>
      <c r="O9" s="304"/>
      <c r="P9" s="281"/>
    </row>
    <row r="10" spans="1:16" ht="12.75">
      <c r="A10" s="305"/>
      <c r="B10" s="303"/>
      <c r="C10" s="304"/>
      <c r="D10" s="281"/>
      <c r="E10" s="304"/>
      <c r="F10" s="281"/>
      <c r="G10" s="304"/>
      <c r="H10" s="281"/>
      <c r="I10" s="304"/>
      <c r="J10" s="281"/>
      <c r="K10" s="281"/>
      <c r="L10" s="281"/>
      <c r="M10" s="281"/>
      <c r="N10" s="281"/>
      <c r="O10" s="304"/>
      <c r="P10" s="281"/>
    </row>
    <row r="11" spans="1:16" ht="12.75">
      <c r="A11" s="305"/>
      <c r="B11" s="303"/>
      <c r="C11" s="304"/>
      <c r="D11" s="281"/>
      <c r="E11" s="304"/>
      <c r="F11" s="281"/>
      <c r="G11" s="304"/>
      <c r="H11" s="281"/>
      <c r="I11" s="304"/>
      <c r="J11" s="281"/>
      <c r="K11" s="281"/>
      <c r="L11" s="281"/>
      <c r="M11" s="281"/>
      <c r="N11" s="281"/>
      <c r="O11" s="304"/>
      <c r="P11" s="281"/>
    </row>
    <row r="12" spans="1:16" ht="13.5" thickBot="1">
      <c r="A12" s="305"/>
      <c r="B12" s="303"/>
      <c r="C12" s="304"/>
      <c r="D12" s="281"/>
      <c r="E12" s="304"/>
      <c r="F12" s="281"/>
      <c r="G12" s="304"/>
      <c r="H12" s="281"/>
      <c r="I12" s="304"/>
      <c r="J12" s="281"/>
      <c r="K12" s="281"/>
      <c r="L12" s="281"/>
      <c r="M12" s="281"/>
      <c r="N12" s="281"/>
      <c r="O12" s="304"/>
      <c r="P12" s="281"/>
    </row>
    <row r="13" spans="1:16" ht="12.75">
      <c r="A13" s="440" t="s">
        <v>141</v>
      </c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2"/>
    </row>
    <row r="14" spans="1:16" ht="13.5" thickBot="1">
      <c r="A14" s="443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5"/>
    </row>
    <row r="15" spans="1:16" ht="21" thickBot="1">
      <c r="A15" s="306"/>
      <c r="B15" s="306"/>
      <c r="C15" s="307"/>
      <c r="D15" s="307"/>
      <c r="E15" s="307"/>
      <c r="F15" s="307"/>
      <c r="G15" s="306"/>
      <c r="H15" s="306"/>
      <c r="I15" s="306"/>
      <c r="J15" s="306"/>
      <c r="K15" s="306"/>
      <c r="L15" s="306"/>
      <c r="M15" s="306"/>
      <c r="N15" s="306"/>
      <c r="O15" s="306"/>
      <c r="P15" s="306"/>
    </row>
    <row r="16" spans="1:16" ht="17.25" thickBot="1" thickTop="1">
      <c r="A16" s="308"/>
      <c r="B16" s="309"/>
      <c r="C16" s="455" t="s">
        <v>142</v>
      </c>
      <c r="D16" s="456"/>
      <c r="E16" s="456"/>
      <c r="F16" s="457"/>
      <c r="G16" s="458" t="s">
        <v>143</v>
      </c>
      <c r="H16" s="458"/>
      <c r="I16" s="458"/>
      <c r="J16" s="459"/>
      <c r="K16" s="470" t="s">
        <v>150</v>
      </c>
      <c r="L16" s="470"/>
      <c r="M16" s="470"/>
      <c r="N16" s="471"/>
      <c r="O16" s="310"/>
      <c r="P16" s="311"/>
    </row>
    <row r="17" spans="1:17" ht="15.75">
      <c r="A17" s="460" t="s">
        <v>117</v>
      </c>
      <c r="B17" s="468"/>
      <c r="C17" s="464" t="s">
        <v>118</v>
      </c>
      <c r="D17" s="465"/>
      <c r="E17" s="466" t="s">
        <v>119</v>
      </c>
      <c r="F17" s="467"/>
      <c r="G17" s="464" t="s">
        <v>120</v>
      </c>
      <c r="H17" s="465"/>
      <c r="I17" s="466" t="s">
        <v>121</v>
      </c>
      <c r="J17" s="467"/>
      <c r="K17" s="464" t="s">
        <v>151</v>
      </c>
      <c r="L17" s="465"/>
      <c r="M17" s="466" t="s">
        <v>152</v>
      </c>
      <c r="N17" s="467"/>
      <c r="O17" s="464" t="s">
        <v>122</v>
      </c>
      <c r="P17" s="465"/>
      <c r="Q17" s="183" t="s">
        <v>153</v>
      </c>
    </row>
    <row r="18" spans="1:17" ht="16.5" thickBot="1">
      <c r="A18" s="462"/>
      <c r="B18" s="469"/>
      <c r="C18" s="312" t="s">
        <v>123</v>
      </c>
      <c r="D18" s="313" t="s">
        <v>124</v>
      </c>
      <c r="E18" s="354" t="s">
        <v>123</v>
      </c>
      <c r="F18" s="355" t="s">
        <v>124</v>
      </c>
      <c r="G18" s="312" t="s">
        <v>123</v>
      </c>
      <c r="H18" s="313" t="s">
        <v>124</v>
      </c>
      <c r="I18" s="354" t="s">
        <v>123</v>
      </c>
      <c r="J18" s="355" t="s">
        <v>124</v>
      </c>
      <c r="K18" s="312" t="s">
        <v>123</v>
      </c>
      <c r="L18" s="313" t="s">
        <v>124</v>
      </c>
      <c r="M18" s="354" t="s">
        <v>123</v>
      </c>
      <c r="N18" s="355" t="s">
        <v>124</v>
      </c>
      <c r="O18" s="312" t="s">
        <v>123</v>
      </c>
      <c r="P18" s="313" t="s">
        <v>125</v>
      </c>
      <c r="Q18" s="356" t="s">
        <v>106</v>
      </c>
    </row>
    <row r="19" spans="1:17" ht="16.5" thickBot="1">
      <c r="A19" s="357">
        <v>1</v>
      </c>
      <c r="B19" s="358" t="s">
        <v>144</v>
      </c>
      <c r="C19" s="316">
        <v>1000</v>
      </c>
      <c r="D19" s="317">
        <v>3.5</v>
      </c>
      <c r="E19" s="359">
        <v>1000</v>
      </c>
      <c r="F19" s="360">
        <v>3.5</v>
      </c>
      <c r="G19" s="318">
        <v>2348.78</v>
      </c>
      <c r="H19" s="319">
        <v>4</v>
      </c>
      <c r="I19" s="361">
        <v>5986.26</v>
      </c>
      <c r="J19" s="362">
        <v>1</v>
      </c>
      <c r="K19" s="324">
        <v>1881.63</v>
      </c>
      <c r="L19" s="325">
        <v>2</v>
      </c>
      <c r="M19" s="363">
        <v>1869.09</v>
      </c>
      <c r="N19" s="364">
        <v>2</v>
      </c>
      <c r="O19" s="365">
        <f aca="true" t="shared" si="0" ref="O19:P28">SUM(C19+E19+G19+I19+K19+M19)</f>
        <v>14085.760000000002</v>
      </c>
      <c r="P19" s="366">
        <f t="shared" si="0"/>
        <v>16</v>
      </c>
      <c r="Q19" s="296"/>
    </row>
    <row r="20" spans="1:17" ht="16.5" thickBot="1">
      <c r="A20" s="357">
        <v>2</v>
      </c>
      <c r="B20" s="367" t="s">
        <v>132</v>
      </c>
      <c r="C20" s="316">
        <v>1000</v>
      </c>
      <c r="D20" s="317">
        <v>3.5</v>
      </c>
      <c r="E20" s="359">
        <v>1000</v>
      </c>
      <c r="F20" s="360">
        <v>3.5</v>
      </c>
      <c r="G20" s="316">
        <v>2247.64</v>
      </c>
      <c r="H20" s="317">
        <v>5</v>
      </c>
      <c r="I20" s="359">
        <v>4435.83</v>
      </c>
      <c r="J20" s="360">
        <v>2</v>
      </c>
      <c r="K20" s="318">
        <v>1729.46</v>
      </c>
      <c r="L20" s="317">
        <v>3</v>
      </c>
      <c r="M20" s="368">
        <v>1422.39</v>
      </c>
      <c r="N20" s="360">
        <v>6</v>
      </c>
      <c r="O20" s="365">
        <f t="shared" si="0"/>
        <v>11835.32</v>
      </c>
      <c r="P20" s="366">
        <f t="shared" si="0"/>
        <v>23</v>
      </c>
      <c r="Q20" s="369">
        <v>23</v>
      </c>
    </row>
    <row r="21" spans="1:17" ht="16.5" thickBot="1">
      <c r="A21" s="357">
        <v>3</v>
      </c>
      <c r="B21" s="370" t="s">
        <v>126</v>
      </c>
      <c r="C21" s="322">
        <v>1000</v>
      </c>
      <c r="D21" s="323">
        <v>3.5</v>
      </c>
      <c r="E21" s="371">
        <v>1000</v>
      </c>
      <c r="F21" s="372">
        <v>3.5</v>
      </c>
      <c r="G21" s="324">
        <v>2987.38</v>
      </c>
      <c r="H21" s="325">
        <v>2</v>
      </c>
      <c r="I21" s="373">
        <v>2150.33</v>
      </c>
      <c r="J21" s="374">
        <v>5</v>
      </c>
      <c r="K21" s="318">
        <v>1451.53</v>
      </c>
      <c r="L21" s="325">
        <v>6</v>
      </c>
      <c r="M21" s="375">
        <v>1597.1</v>
      </c>
      <c r="N21" s="374">
        <v>3</v>
      </c>
      <c r="O21" s="365">
        <f t="shared" si="0"/>
        <v>10186.34</v>
      </c>
      <c r="P21" s="366">
        <f t="shared" si="0"/>
        <v>23</v>
      </c>
      <c r="Q21" s="138">
        <v>17</v>
      </c>
    </row>
    <row r="22" spans="1:17" ht="16.5" thickBot="1">
      <c r="A22" s="357">
        <v>4</v>
      </c>
      <c r="B22" s="367" t="s">
        <v>127</v>
      </c>
      <c r="C22" s="316">
        <v>1000</v>
      </c>
      <c r="D22" s="317">
        <v>3.5</v>
      </c>
      <c r="E22" s="359">
        <v>1000</v>
      </c>
      <c r="F22" s="360">
        <v>3.5</v>
      </c>
      <c r="G22" s="318">
        <v>1443.34</v>
      </c>
      <c r="H22" s="319">
        <v>6</v>
      </c>
      <c r="I22" s="361">
        <v>2910.93</v>
      </c>
      <c r="J22" s="362">
        <v>4</v>
      </c>
      <c r="K22" s="318">
        <v>1481.73</v>
      </c>
      <c r="L22" s="319">
        <v>5</v>
      </c>
      <c r="M22" s="376">
        <v>2115.02</v>
      </c>
      <c r="N22" s="362">
        <v>1</v>
      </c>
      <c r="O22" s="365">
        <f t="shared" si="0"/>
        <v>9951.02</v>
      </c>
      <c r="P22" s="366">
        <f t="shared" si="0"/>
        <v>23</v>
      </c>
      <c r="Q22" s="369">
        <v>16</v>
      </c>
    </row>
    <row r="23" spans="1:17" ht="16.5" thickBot="1">
      <c r="A23" s="357">
        <v>5</v>
      </c>
      <c r="B23" s="367" t="s">
        <v>130</v>
      </c>
      <c r="C23" s="316">
        <v>1000</v>
      </c>
      <c r="D23" s="317">
        <v>3.5</v>
      </c>
      <c r="E23" s="359">
        <v>1000</v>
      </c>
      <c r="F23" s="360">
        <v>3.5</v>
      </c>
      <c r="G23" s="318">
        <v>2817.71</v>
      </c>
      <c r="H23" s="319">
        <v>3</v>
      </c>
      <c r="I23" s="361">
        <v>3108.78</v>
      </c>
      <c r="J23" s="362">
        <v>3</v>
      </c>
      <c r="K23" s="318">
        <v>1642.06</v>
      </c>
      <c r="L23" s="319">
        <v>4</v>
      </c>
      <c r="M23" s="376">
        <v>1415.93</v>
      </c>
      <c r="N23" s="362">
        <v>7</v>
      </c>
      <c r="O23" s="365">
        <f t="shared" si="0"/>
        <v>10984.48</v>
      </c>
      <c r="P23" s="366">
        <f t="shared" si="0"/>
        <v>24</v>
      </c>
      <c r="Q23" s="296"/>
    </row>
    <row r="24" spans="1:17" ht="16.5" thickBot="1">
      <c r="A24" s="357">
        <v>6</v>
      </c>
      <c r="B24" s="377" t="s">
        <v>135</v>
      </c>
      <c r="C24" s="316">
        <v>1000</v>
      </c>
      <c r="D24" s="317">
        <v>3.5</v>
      </c>
      <c r="E24" s="378">
        <v>1000</v>
      </c>
      <c r="F24" s="379">
        <v>3.5</v>
      </c>
      <c r="G24" s="318">
        <v>1000</v>
      </c>
      <c r="H24" s="319">
        <v>7.5</v>
      </c>
      <c r="I24" s="361">
        <v>0</v>
      </c>
      <c r="J24" s="362">
        <v>7.5</v>
      </c>
      <c r="K24" s="318">
        <v>1256.25</v>
      </c>
      <c r="L24" s="319">
        <v>7</v>
      </c>
      <c r="M24" s="376">
        <v>1403.93</v>
      </c>
      <c r="N24" s="362">
        <v>8</v>
      </c>
      <c r="O24" s="365">
        <f t="shared" si="0"/>
        <v>5660.18</v>
      </c>
      <c r="P24" s="366">
        <f t="shared" si="0"/>
        <v>37</v>
      </c>
      <c r="Q24" s="298"/>
    </row>
    <row r="25" spans="1:17" ht="16.5" thickBot="1">
      <c r="A25" s="357">
        <v>7</v>
      </c>
      <c r="B25" s="367" t="s">
        <v>146</v>
      </c>
      <c r="C25" s="316">
        <v>0</v>
      </c>
      <c r="D25" s="317">
        <v>11</v>
      </c>
      <c r="E25" s="359">
        <v>0</v>
      </c>
      <c r="F25" s="360">
        <v>11</v>
      </c>
      <c r="G25" s="318">
        <v>3776.59</v>
      </c>
      <c r="H25" s="319">
        <v>1</v>
      </c>
      <c r="I25" s="361">
        <v>1000</v>
      </c>
      <c r="J25" s="362">
        <v>6.5</v>
      </c>
      <c r="K25" s="318">
        <v>0</v>
      </c>
      <c r="L25" s="319">
        <v>8.5</v>
      </c>
      <c r="M25" s="380">
        <v>1586.39</v>
      </c>
      <c r="N25" s="362">
        <v>4</v>
      </c>
      <c r="O25" s="365">
        <f t="shared" si="0"/>
        <v>6362.9800000000005</v>
      </c>
      <c r="P25" s="366">
        <f t="shared" si="0"/>
        <v>42</v>
      </c>
      <c r="Q25" s="296"/>
    </row>
    <row r="26" spans="1:17" ht="16.5" thickBot="1">
      <c r="A26" s="357">
        <v>8</v>
      </c>
      <c r="B26" s="367" t="s">
        <v>134</v>
      </c>
      <c r="C26" s="316">
        <v>0</v>
      </c>
      <c r="D26" s="317">
        <v>11</v>
      </c>
      <c r="E26" s="359">
        <v>0</v>
      </c>
      <c r="F26" s="360">
        <v>11</v>
      </c>
      <c r="G26" s="318">
        <v>0</v>
      </c>
      <c r="H26" s="319">
        <v>11</v>
      </c>
      <c r="I26" s="361">
        <v>0</v>
      </c>
      <c r="J26" s="362">
        <v>11</v>
      </c>
      <c r="K26" s="318">
        <v>2483.81</v>
      </c>
      <c r="L26" s="319">
        <v>1</v>
      </c>
      <c r="M26" s="380">
        <v>1581.34</v>
      </c>
      <c r="N26" s="362">
        <v>5</v>
      </c>
      <c r="O26" s="365">
        <f t="shared" si="0"/>
        <v>4065.1499999999996</v>
      </c>
      <c r="P26" s="366">
        <f t="shared" si="0"/>
        <v>50</v>
      </c>
      <c r="Q26" s="298"/>
    </row>
    <row r="27" spans="1:17" ht="16.5" thickBot="1">
      <c r="A27" s="357">
        <v>11</v>
      </c>
      <c r="B27" s="381" t="s">
        <v>131</v>
      </c>
      <c r="C27" s="316">
        <v>0</v>
      </c>
      <c r="D27" s="317">
        <v>11</v>
      </c>
      <c r="E27" s="359">
        <v>0</v>
      </c>
      <c r="F27" s="360">
        <v>11</v>
      </c>
      <c r="G27" s="318">
        <v>0</v>
      </c>
      <c r="H27" s="319">
        <v>11</v>
      </c>
      <c r="I27" s="361">
        <v>0</v>
      </c>
      <c r="J27" s="362">
        <v>11</v>
      </c>
      <c r="K27" s="318">
        <v>0</v>
      </c>
      <c r="L27" s="319">
        <v>11</v>
      </c>
      <c r="M27" s="380">
        <v>0</v>
      </c>
      <c r="N27" s="362">
        <v>11</v>
      </c>
      <c r="O27" s="365">
        <f t="shared" si="0"/>
        <v>0</v>
      </c>
      <c r="P27" s="366">
        <f t="shared" si="0"/>
        <v>66</v>
      </c>
      <c r="Q27" s="296"/>
    </row>
    <row r="28" spans="1:17" ht="16.5" thickBot="1">
      <c r="A28" s="382">
        <v>11</v>
      </c>
      <c r="B28" s="383" t="s">
        <v>128</v>
      </c>
      <c r="C28" s="336">
        <v>0</v>
      </c>
      <c r="D28" s="337">
        <v>11</v>
      </c>
      <c r="E28" s="384">
        <v>0</v>
      </c>
      <c r="F28" s="385">
        <v>11</v>
      </c>
      <c r="G28" s="338">
        <v>0</v>
      </c>
      <c r="H28" s="339">
        <v>11</v>
      </c>
      <c r="I28" s="386">
        <v>0</v>
      </c>
      <c r="J28" s="387">
        <v>11</v>
      </c>
      <c r="K28" s="338">
        <v>0</v>
      </c>
      <c r="L28" s="339">
        <v>11</v>
      </c>
      <c r="M28" s="388">
        <v>0</v>
      </c>
      <c r="N28" s="387">
        <v>11</v>
      </c>
      <c r="O28" s="389">
        <f t="shared" si="0"/>
        <v>0</v>
      </c>
      <c r="P28" s="390">
        <f t="shared" si="0"/>
        <v>66</v>
      </c>
      <c r="Q28" s="297"/>
    </row>
    <row r="31" ht="12.75">
      <c r="P31" s="281"/>
    </row>
    <row r="32" spans="1:16" ht="18.75">
      <c r="A32" s="282"/>
      <c r="B32" s="452" t="s">
        <v>154</v>
      </c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4"/>
      <c r="P32" s="281"/>
    </row>
    <row r="33" spans="1:16" ht="12.75">
      <c r="A33" s="341"/>
      <c r="B33" s="342"/>
      <c r="C33" s="343"/>
      <c r="D33" s="344"/>
      <c r="E33" s="343"/>
      <c r="F33" s="344"/>
      <c r="G33" s="343"/>
      <c r="H33" s="344"/>
      <c r="I33" s="343"/>
      <c r="J33" s="344"/>
      <c r="K33" s="344"/>
      <c r="L33" s="344"/>
      <c r="M33" s="344"/>
      <c r="N33" s="344"/>
      <c r="O33" s="343"/>
      <c r="P33" s="281"/>
    </row>
  </sheetData>
  <mergeCells count="13">
    <mergeCell ref="A13:P14"/>
    <mergeCell ref="C16:F16"/>
    <mergeCell ref="G16:J16"/>
    <mergeCell ref="K16:N16"/>
    <mergeCell ref="B32:O32"/>
    <mergeCell ref="I17:J17"/>
    <mergeCell ref="K17:L17"/>
    <mergeCell ref="M17:N17"/>
    <mergeCell ref="O17:P17"/>
    <mergeCell ref="A17:B18"/>
    <mergeCell ref="C17:D17"/>
    <mergeCell ref="E17:F17"/>
    <mergeCell ref="G17:H17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3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2" max="2" width="38.00390625" style="0" bestFit="1" customWidth="1"/>
  </cols>
  <sheetData>
    <row r="2" spans="3:12" ht="12.75"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3:12" ht="20.25">
      <c r="C3" s="351"/>
      <c r="D3" s="352"/>
      <c r="E3" s="352"/>
      <c r="F3" s="352"/>
      <c r="G3" s="352"/>
      <c r="H3" s="352"/>
      <c r="I3" s="352"/>
      <c r="J3" s="352"/>
      <c r="K3" s="352"/>
      <c r="L3" s="352"/>
    </row>
    <row r="6" spans="2:12" ht="12.75">
      <c r="B6" s="303"/>
      <c r="C6" s="304"/>
      <c r="D6" s="281"/>
      <c r="E6" s="304"/>
      <c r="F6" s="281"/>
      <c r="G6" s="304"/>
      <c r="H6" s="281"/>
      <c r="I6" s="304"/>
      <c r="J6" s="281"/>
      <c r="K6" s="304"/>
      <c r="L6" s="281"/>
    </row>
    <row r="7" spans="1:12" ht="12.75">
      <c r="A7" s="305"/>
      <c r="B7" s="303"/>
      <c r="C7" s="304"/>
      <c r="D7" s="281"/>
      <c r="E7" s="304"/>
      <c r="F7" s="281"/>
      <c r="G7" s="304"/>
      <c r="H7" s="281"/>
      <c r="I7" s="304"/>
      <c r="J7" s="281"/>
      <c r="K7" s="304"/>
      <c r="L7" s="281"/>
    </row>
    <row r="8" spans="1:12" ht="12.75">
      <c r="A8" s="305"/>
      <c r="C8" s="304"/>
      <c r="D8" s="281"/>
      <c r="E8" s="304"/>
      <c r="F8" s="281"/>
      <c r="G8" s="304"/>
      <c r="H8" s="281"/>
      <c r="I8" s="304"/>
      <c r="J8" s="281"/>
      <c r="K8" s="304"/>
      <c r="L8" s="281"/>
    </row>
    <row r="9" spans="1:12" ht="12.75">
      <c r="A9" s="305"/>
      <c r="C9" s="304"/>
      <c r="D9" s="305"/>
      <c r="E9" s="304"/>
      <c r="F9" s="281"/>
      <c r="G9" s="304"/>
      <c r="H9" s="281"/>
      <c r="I9" s="304"/>
      <c r="J9" s="281"/>
      <c r="K9" s="304"/>
      <c r="L9" s="281"/>
    </row>
    <row r="10" spans="1:12" ht="12.75">
      <c r="A10" s="305"/>
      <c r="B10" s="303"/>
      <c r="C10" s="304"/>
      <c r="D10" s="281"/>
      <c r="E10" s="304"/>
      <c r="F10" s="281"/>
      <c r="G10" s="304"/>
      <c r="H10" s="281"/>
      <c r="I10" s="304"/>
      <c r="J10" s="281"/>
      <c r="K10" s="304"/>
      <c r="L10" s="281"/>
    </row>
    <row r="11" spans="1:12" ht="12.75">
      <c r="A11" s="305"/>
      <c r="B11" s="303"/>
      <c r="C11" s="304"/>
      <c r="D11" s="281"/>
      <c r="E11" s="304"/>
      <c r="F11" s="281"/>
      <c r="G11" s="304"/>
      <c r="H11" s="281"/>
      <c r="I11" s="304"/>
      <c r="J11" s="281"/>
      <c r="K11" s="304"/>
      <c r="L11" s="281"/>
    </row>
    <row r="12" spans="1:12" ht="13.5" thickBot="1">
      <c r="A12" s="305"/>
      <c r="B12" s="303"/>
      <c r="C12" s="304"/>
      <c r="D12" s="281"/>
      <c r="E12" s="304"/>
      <c r="F12" s="281"/>
      <c r="G12" s="304"/>
      <c r="H12" s="281"/>
      <c r="I12" s="304"/>
      <c r="J12" s="281"/>
      <c r="K12" s="304"/>
      <c r="L12" s="281"/>
    </row>
    <row r="13" spans="1:12" ht="12.75">
      <c r="A13" s="440" t="s">
        <v>155</v>
      </c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2"/>
    </row>
    <row r="14" spans="1:12" ht="13.5" thickBot="1">
      <c r="A14" s="443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5"/>
    </row>
    <row r="15" spans="1:12" ht="21" thickBot="1">
      <c r="A15" s="306"/>
      <c r="B15" s="306"/>
      <c r="C15" s="307"/>
      <c r="D15" s="307"/>
      <c r="E15" s="307"/>
      <c r="F15" s="307"/>
      <c r="G15" s="306"/>
      <c r="H15" s="306"/>
      <c r="I15" s="306"/>
      <c r="J15" s="306"/>
      <c r="K15" s="306"/>
      <c r="L15" s="306"/>
    </row>
    <row r="16" spans="1:12" ht="17.25" thickBot="1" thickTop="1">
      <c r="A16" s="308"/>
      <c r="B16" s="309"/>
      <c r="C16" s="455" t="s">
        <v>142</v>
      </c>
      <c r="D16" s="456"/>
      <c r="E16" s="456"/>
      <c r="F16" s="457"/>
      <c r="G16" s="458" t="s">
        <v>143</v>
      </c>
      <c r="H16" s="458"/>
      <c r="I16" s="458"/>
      <c r="J16" s="459"/>
      <c r="K16" s="310"/>
      <c r="L16" s="311"/>
    </row>
    <row r="17" spans="1:12" ht="15.75">
      <c r="A17" s="460" t="s">
        <v>117</v>
      </c>
      <c r="B17" s="468"/>
      <c r="C17" s="464" t="s">
        <v>118</v>
      </c>
      <c r="D17" s="465"/>
      <c r="E17" s="464" t="s">
        <v>119</v>
      </c>
      <c r="F17" s="465"/>
      <c r="G17" s="464" t="s">
        <v>120</v>
      </c>
      <c r="H17" s="465"/>
      <c r="I17" s="464" t="s">
        <v>121</v>
      </c>
      <c r="J17" s="465"/>
      <c r="K17" s="464" t="s">
        <v>122</v>
      </c>
      <c r="L17" s="465"/>
    </row>
    <row r="18" spans="1:12" ht="16.5" thickBot="1">
      <c r="A18" s="462"/>
      <c r="B18" s="472"/>
      <c r="C18" s="312" t="s">
        <v>123</v>
      </c>
      <c r="D18" s="313" t="s">
        <v>124</v>
      </c>
      <c r="E18" s="312" t="s">
        <v>123</v>
      </c>
      <c r="F18" s="313" t="s">
        <v>124</v>
      </c>
      <c r="G18" s="312" t="s">
        <v>123</v>
      </c>
      <c r="H18" s="313" t="s">
        <v>124</v>
      </c>
      <c r="I18" s="312" t="s">
        <v>123</v>
      </c>
      <c r="J18" s="313" t="s">
        <v>124</v>
      </c>
      <c r="K18" s="312" t="s">
        <v>123</v>
      </c>
      <c r="L18" s="313" t="s">
        <v>125</v>
      </c>
    </row>
    <row r="19" spans="1:12" ht="16.5" thickBot="1">
      <c r="A19" s="357">
        <v>1</v>
      </c>
      <c r="B19" s="367" t="s">
        <v>132</v>
      </c>
      <c r="C19" s="391">
        <v>2111.24</v>
      </c>
      <c r="D19" s="392">
        <v>3</v>
      </c>
      <c r="E19" s="391">
        <v>2301.6</v>
      </c>
      <c r="F19" s="392">
        <v>1</v>
      </c>
      <c r="G19" s="391">
        <v>1847.83</v>
      </c>
      <c r="H19" s="392">
        <v>3</v>
      </c>
      <c r="I19" s="391">
        <v>2911.12</v>
      </c>
      <c r="J19" s="392">
        <v>1</v>
      </c>
      <c r="K19" s="389">
        <f>+C19+E19+G19+I19</f>
        <v>9171.79</v>
      </c>
      <c r="L19" s="390">
        <f>+D19+F19+H19+J19</f>
        <v>8</v>
      </c>
    </row>
    <row r="20" spans="1:12" ht="16.5" thickBot="1">
      <c r="A20" s="393">
        <v>2</v>
      </c>
      <c r="B20" s="394" t="s">
        <v>127</v>
      </c>
      <c r="C20" s="395">
        <v>2688.67</v>
      </c>
      <c r="D20" s="396">
        <v>1</v>
      </c>
      <c r="E20" s="395">
        <v>2128.91</v>
      </c>
      <c r="F20" s="396">
        <v>2</v>
      </c>
      <c r="G20" s="397">
        <v>2317.46</v>
      </c>
      <c r="H20" s="398">
        <v>1</v>
      </c>
      <c r="I20" s="397">
        <v>1451.97</v>
      </c>
      <c r="J20" s="398">
        <v>5</v>
      </c>
      <c r="K20" s="324">
        <f>+C20+E20+G20+I20</f>
        <v>8587.01</v>
      </c>
      <c r="L20" s="325">
        <f>+D20+F20+H20+J20</f>
        <v>9</v>
      </c>
    </row>
    <row r="21" spans="1:12" ht="16.5" thickBot="1">
      <c r="A21" s="357">
        <v>3</v>
      </c>
      <c r="B21" s="367" t="s">
        <v>130</v>
      </c>
      <c r="C21" s="391">
        <v>1987.08</v>
      </c>
      <c r="D21" s="392">
        <v>4</v>
      </c>
      <c r="E21" s="391">
        <v>2040.54</v>
      </c>
      <c r="F21" s="392">
        <v>3</v>
      </c>
      <c r="G21" s="399">
        <v>2031.51</v>
      </c>
      <c r="H21" s="400">
        <v>2</v>
      </c>
      <c r="I21" s="399">
        <v>1509.1</v>
      </c>
      <c r="J21" s="400">
        <v>4</v>
      </c>
      <c r="K21" s="365">
        <f aca="true" t="shared" si="0" ref="K21:L27">+C21+E21+G21+I21</f>
        <v>7568.23</v>
      </c>
      <c r="L21" s="366">
        <f t="shared" si="0"/>
        <v>13</v>
      </c>
    </row>
    <row r="22" spans="1:12" ht="16.5" thickBot="1">
      <c r="A22" s="393">
        <v>4</v>
      </c>
      <c r="B22" s="370" t="s">
        <v>126</v>
      </c>
      <c r="C22" s="395">
        <v>2456.92</v>
      </c>
      <c r="D22" s="396">
        <v>2</v>
      </c>
      <c r="E22" s="395">
        <v>1559.14</v>
      </c>
      <c r="F22" s="396">
        <v>5</v>
      </c>
      <c r="G22" s="397">
        <v>1221.67</v>
      </c>
      <c r="H22" s="398">
        <v>6</v>
      </c>
      <c r="I22" s="397">
        <v>1547.76</v>
      </c>
      <c r="J22" s="398">
        <v>3</v>
      </c>
      <c r="K22" s="365">
        <f t="shared" si="0"/>
        <v>6785.490000000001</v>
      </c>
      <c r="L22" s="366">
        <f t="shared" si="0"/>
        <v>16</v>
      </c>
    </row>
    <row r="23" spans="1:12" ht="16.5" thickBot="1">
      <c r="A23" s="357">
        <v>5</v>
      </c>
      <c r="B23" s="367" t="s">
        <v>146</v>
      </c>
      <c r="C23" s="391">
        <v>1580.06</v>
      </c>
      <c r="D23" s="392">
        <v>6</v>
      </c>
      <c r="E23" s="401">
        <v>1000</v>
      </c>
      <c r="F23" s="402">
        <v>6.5</v>
      </c>
      <c r="G23" s="399">
        <v>1659.62</v>
      </c>
      <c r="H23" s="400">
        <v>4</v>
      </c>
      <c r="I23" s="399">
        <v>1705.73</v>
      </c>
      <c r="J23" s="400">
        <v>2</v>
      </c>
      <c r="K23" s="365">
        <f>+C23+E23+G23+I23</f>
        <v>5945.41</v>
      </c>
      <c r="L23" s="366">
        <f>+D23+F23+H23+J23</f>
        <v>18.5</v>
      </c>
    </row>
    <row r="24" spans="1:12" ht="16.5" thickBot="1">
      <c r="A24" s="393">
        <v>6</v>
      </c>
      <c r="B24" s="403" t="s">
        <v>131</v>
      </c>
      <c r="C24" s="391">
        <v>1673.17</v>
      </c>
      <c r="D24" s="392">
        <v>5</v>
      </c>
      <c r="E24" s="391">
        <v>1703.79</v>
      </c>
      <c r="F24" s="392">
        <v>4</v>
      </c>
      <c r="G24" s="399">
        <v>1000</v>
      </c>
      <c r="H24" s="400">
        <v>8.5</v>
      </c>
      <c r="I24" s="399">
        <v>1000</v>
      </c>
      <c r="J24" s="400">
        <v>8</v>
      </c>
      <c r="K24" s="365">
        <f>+C24+E24+G24</f>
        <v>4376.96</v>
      </c>
      <c r="L24" s="366">
        <f t="shared" si="0"/>
        <v>25.5</v>
      </c>
    </row>
    <row r="25" spans="1:12" ht="16.5" thickBot="1">
      <c r="A25" s="357">
        <v>7</v>
      </c>
      <c r="B25" s="404" t="s">
        <v>156</v>
      </c>
      <c r="C25" s="405" t="s">
        <v>157</v>
      </c>
      <c r="D25" s="406">
        <v>10</v>
      </c>
      <c r="E25" s="405" t="s">
        <v>157</v>
      </c>
      <c r="F25" s="406">
        <v>10</v>
      </c>
      <c r="G25" s="407">
        <v>1326.91</v>
      </c>
      <c r="H25" s="392">
        <v>5</v>
      </c>
      <c r="I25" s="408">
        <v>1000</v>
      </c>
      <c r="J25" s="406">
        <v>8</v>
      </c>
      <c r="K25" s="389">
        <f>+G25+I25</f>
        <v>2326.91</v>
      </c>
      <c r="L25" s="390">
        <f>+D25+F25+H25+J25</f>
        <v>33</v>
      </c>
    </row>
    <row r="26" spans="1:12" ht="16.5" thickBot="1">
      <c r="A26" s="393">
        <v>8</v>
      </c>
      <c r="B26" s="367" t="s">
        <v>134</v>
      </c>
      <c r="C26" s="391">
        <v>1000</v>
      </c>
      <c r="D26" s="392">
        <v>8</v>
      </c>
      <c r="E26" s="391">
        <v>0</v>
      </c>
      <c r="F26" s="392">
        <v>9</v>
      </c>
      <c r="G26" s="399">
        <v>1000</v>
      </c>
      <c r="H26" s="400">
        <v>8.5</v>
      </c>
      <c r="I26" s="399">
        <v>1000</v>
      </c>
      <c r="J26" s="400">
        <v>8</v>
      </c>
      <c r="K26" s="365">
        <f t="shared" si="0"/>
        <v>3000</v>
      </c>
      <c r="L26" s="366">
        <f t="shared" si="0"/>
        <v>33.5</v>
      </c>
    </row>
    <row r="27" spans="1:12" ht="15.75">
      <c r="A27" s="357">
        <v>9</v>
      </c>
      <c r="B27" s="367" t="s">
        <v>135</v>
      </c>
      <c r="C27" s="391">
        <v>1000</v>
      </c>
      <c r="D27" s="392">
        <v>8</v>
      </c>
      <c r="E27" s="391">
        <v>0</v>
      </c>
      <c r="F27" s="392">
        <v>9</v>
      </c>
      <c r="G27" s="399">
        <v>1000</v>
      </c>
      <c r="H27" s="400">
        <v>8.5</v>
      </c>
      <c r="I27" s="399">
        <v>1000</v>
      </c>
      <c r="J27" s="400">
        <v>8</v>
      </c>
      <c r="K27" s="365">
        <f t="shared" si="0"/>
        <v>3000</v>
      </c>
      <c r="L27" s="366">
        <f t="shared" si="0"/>
        <v>33.5</v>
      </c>
    </row>
    <row r="30" ht="12.75">
      <c r="L30" s="281"/>
    </row>
    <row r="31" spans="1:12" ht="18.75">
      <c r="A31" s="282"/>
      <c r="B31" s="452" t="s">
        <v>158</v>
      </c>
      <c r="C31" s="453"/>
      <c r="D31" s="453"/>
      <c r="E31" s="453"/>
      <c r="F31" s="453"/>
      <c r="G31" s="453"/>
      <c r="H31" s="453"/>
      <c r="I31" s="453"/>
      <c r="J31" s="453"/>
      <c r="K31" s="454"/>
      <c r="L31" s="281"/>
    </row>
  </sheetData>
  <mergeCells count="10">
    <mergeCell ref="B31:K31"/>
    <mergeCell ref="A13:L14"/>
    <mergeCell ref="C16:F16"/>
    <mergeCell ref="G16:J16"/>
    <mergeCell ref="A17:B18"/>
    <mergeCell ref="C17:D17"/>
    <mergeCell ref="E17:F17"/>
    <mergeCell ref="G17:H17"/>
    <mergeCell ref="I17:J17"/>
    <mergeCell ref="K17:L17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3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2" max="2" width="28.8515625" style="0" customWidth="1"/>
  </cols>
  <sheetData>
    <row r="2" spans="3:12" ht="12.75"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3:12" ht="20.25">
      <c r="C3" s="351"/>
      <c r="D3" s="352"/>
      <c r="E3" s="352"/>
      <c r="F3" s="352"/>
      <c r="G3" s="352"/>
      <c r="H3" s="352"/>
      <c r="I3" s="352"/>
      <c r="J3" s="352"/>
      <c r="K3" s="352"/>
      <c r="L3" s="352"/>
    </row>
    <row r="6" spans="2:12" ht="12.75">
      <c r="B6" s="303"/>
      <c r="C6" s="304"/>
      <c r="D6" s="281"/>
      <c r="E6" s="304"/>
      <c r="F6" s="281"/>
      <c r="G6" s="304"/>
      <c r="H6" s="281"/>
      <c r="I6" s="304"/>
      <c r="J6" s="281"/>
      <c r="K6" s="304"/>
      <c r="L6" s="281"/>
    </row>
    <row r="7" spans="1:12" ht="12.75">
      <c r="A7" s="305"/>
      <c r="B7" s="303"/>
      <c r="C7" s="304"/>
      <c r="D7" s="281"/>
      <c r="E7" s="304"/>
      <c r="F7" s="281"/>
      <c r="G7" s="304"/>
      <c r="H7" s="281"/>
      <c r="I7" s="304"/>
      <c r="J7" s="281"/>
      <c r="K7" s="304"/>
      <c r="L7" s="281"/>
    </row>
    <row r="8" spans="1:12" ht="12.75">
      <c r="A8" s="305"/>
      <c r="C8" s="304"/>
      <c r="D8" s="281"/>
      <c r="E8" s="304"/>
      <c r="F8" s="281"/>
      <c r="G8" s="304"/>
      <c r="H8" s="281"/>
      <c r="I8" s="304"/>
      <c r="J8" s="281"/>
      <c r="K8" s="304"/>
      <c r="L8" s="281"/>
    </row>
    <row r="9" spans="1:12" ht="12.75">
      <c r="A9" s="305"/>
      <c r="C9" s="304"/>
      <c r="D9" s="305"/>
      <c r="E9" s="304"/>
      <c r="F9" s="281"/>
      <c r="G9" s="304"/>
      <c r="H9" s="281"/>
      <c r="I9" s="304"/>
      <c r="J9" s="281"/>
      <c r="K9" s="304"/>
      <c r="L9" s="281"/>
    </row>
    <row r="10" spans="1:12" ht="12.75">
      <c r="A10" s="305"/>
      <c r="B10" s="303"/>
      <c r="C10" s="304"/>
      <c r="D10" s="281"/>
      <c r="E10" s="304"/>
      <c r="F10" s="281"/>
      <c r="G10" s="304"/>
      <c r="H10" s="281"/>
      <c r="I10" s="304"/>
      <c r="J10" s="281"/>
      <c r="K10" s="304"/>
      <c r="L10" s="281"/>
    </row>
    <row r="11" spans="1:12" ht="12.75">
      <c r="A11" s="305"/>
      <c r="B11" s="303"/>
      <c r="C11" s="304"/>
      <c r="D11" s="281"/>
      <c r="E11" s="304"/>
      <c r="F11" s="281"/>
      <c r="G11" s="304"/>
      <c r="H11" s="281"/>
      <c r="I11" s="304"/>
      <c r="J11" s="281"/>
      <c r="K11" s="304"/>
      <c r="L11" s="281"/>
    </row>
    <row r="12" spans="1:12" ht="13.5" thickBot="1">
      <c r="A12" s="305"/>
      <c r="B12" s="303"/>
      <c r="C12" s="304"/>
      <c r="D12" s="281"/>
      <c r="E12" s="304"/>
      <c r="F12" s="281"/>
      <c r="G12" s="304"/>
      <c r="H12" s="281"/>
      <c r="I12" s="304"/>
      <c r="J12" s="281"/>
      <c r="K12" s="304"/>
      <c r="L12" s="281"/>
    </row>
    <row r="13" spans="1:12" ht="12.75">
      <c r="A13" s="440" t="s">
        <v>166</v>
      </c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2"/>
    </row>
    <row r="14" spans="1:12" ht="13.5" thickBot="1">
      <c r="A14" s="443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5"/>
    </row>
    <row r="15" spans="1:12" ht="21" thickBot="1">
      <c r="A15" s="306"/>
      <c r="B15" s="306"/>
      <c r="C15" s="307"/>
      <c r="D15" s="307"/>
      <c r="E15" s="307"/>
      <c r="F15" s="307"/>
      <c r="G15" s="306"/>
      <c r="H15" s="306"/>
      <c r="I15" s="306"/>
      <c r="J15" s="306"/>
      <c r="K15" s="306"/>
      <c r="L15" s="306"/>
    </row>
    <row r="16" spans="1:12" ht="17.25" thickBot="1" thickTop="1">
      <c r="A16" s="308"/>
      <c r="B16" s="309"/>
      <c r="C16" s="455" t="s">
        <v>142</v>
      </c>
      <c r="D16" s="456"/>
      <c r="E16" s="456"/>
      <c r="F16" s="457"/>
      <c r="G16" s="458" t="s">
        <v>143</v>
      </c>
      <c r="H16" s="458"/>
      <c r="I16" s="458"/>
      <c r="J16" s="459"/>
      <c r="K16" s="310"/>
      <c r="L16" s="311"/>
    </row>
    <row r="17" spans="1:12" ht="15.75">
      <c r="A17" s="460" t="s">
        <v>117</v>
      </c>
      <c r="B17" s="468"/>
      <c r="C17" s="464" t="s">
        <v>118</v>
      </c>
      <c r="D17" s="465"/>
      <c r="E17" s="464" t="s">
        <v>119</v>
      </c>
      <c r="F17" s="465"/>
      <c r="G17" s="464" t="s">
        <v>120</v>
      </c>
      <c r="H17" s="465"/>
      <c r="I17" s="464" t="s">
        <v>121</v>
      </c>
      <c r="J17" s="465"/>
      <c r="K17" s="464" t="s">
        <v>122</v>
      </c>
      <c r="L17" s="465"/>
    </row>
    <row r="18" spans="1:12" ht="16.5" thickBot="1">
      <c r="A18" s="476"/>
      <c r="B18" s="469"/>
      <c r="C18" s="312" t="s">
        <v>123</v>
      </c>
      <c r="D18" s="313" t="s">
        <v>124</v>
      </c>
      <c r="E18" s="312" t="s">
        <v>123</v>
      </c>
      <c r="F18" s="313" t="s">
        <v>124</v>
      </c>
      <c r="G18" s="312" t="s">
        <v>123</v>
      </c>
      <c r="H18" s="313" t="s">
        <v>124</v>
      </c>
      <c r="I18" s="312" t="s">
        <v>123</v>
      </c>
      <c r="J18" s="313" t="s">
        <v>124</v>
      </c>
      <c r="K18" s="312" t="s">
        <v>123</v>
      </c>
      <c r="L18" s="313" t="s">
        <v>125</v>
      </c>
    </row>
    <row r="19" spans="1:12" ht="16.5" thickBot="1">
      <c r="A19" s="393">
        <v>1</v>
      </c>
      <c r="B19" s="394" t="s">
        <v>127</v>
      </c>
      <c r="C19" s="391">
        <v>4855.66</v>
      </c>
      <c r="D19" s="392">
        <v>1</v>
      </c>
      <c r="E19" s="391">
        <v>1000</v>
      </c>
      <c r="F19" s="392">
        <v>4</v>
      </c>
      <c r="G19" s="391"/>
      <c r="H19" s="392"/>
      <c r="I19" s="391"/>
      <c r="J19" s="392"/>
      <c r="K19" s="389">
        <f>+C19+E19+G19+I19</f>
        <v>5855.66</v>
      </c>
      <c r="L19" s="390">
        <f>+D19+F19+H19+J19</f>
        <v>5</v>
      </c>
    </row>
    <row r="20" spans="1:12" ht="16.5" thickBot="1">
      <c r="A20" s="393">
        <v>2</v>
      </c>
      <c r="B20" s="403" t="s">
        <v>131</v>
      </c>
      <c r="C20" s="395">
        <v>2255.01</v>
      </c>
      <c r="D20" s="396">
        <v>2</v>
      </c>
      <c r="E20" s="395">
        <v>1000</v>
      </c>
      <c r="F20" s="396">
        <v>4</v>
      </c>
      <c r="G20" s="397"/>
      <c r="H20" s="398"/>
      <c r="I20" s="397"/>
      <c r="J20" s="398"/>
      <c r="K20" s="324">
        <f>+C20+E20+G20+I20</f>
        <v>3255.01</v>
      </c>
      <c r="L20" s="325">
        <f>+D20+F20+H20+J20</f>
        <v>6</v>
      </c>
    </row>
    <row r="21" spans="1:12" ht="16.5" thickBot="1">
      <c r="A21" s="393">
        <v>3</v>
      </c>
      <c r="B21" s="367" t="s">
        <v>163</v>
      </c>
      <c r="C21" s="391">
        <v>2223.88</v>
      </c>
      <c r="D21" s="392">
        <v>3</v>
      </c>
      <c r="E21" s="391">
        <v>1000</v>
      </c>
      <c r="F21" s="392">
        <v>4</v>
      </c>
      <c r="G21" s="399"/>
      <c r="H21" s="400"/>
      <c r="I21" s="399"/>
      <c r="J21" s="400"/>
      <c r="K21" s="365">
        <f>+C21+E21+G21+I21</f>
        <v>3223.88</v>
      </c>
      <c r="L21" s="366">
        <f aca="true" t="shared" si="0" ref="L21:L26">+D21+F21+H21+J21</f>
        <v>7</v>
      </c>
    </row>
    <row r="22" spans="1:12" ht="16.5" thickBot="1">
      <c r="A22" s="393">
        <v>4</v>
      </c>
      <c r="B22" s="367" t="s">
        <v>167</v>
      </c>
      <c r="C22" s="391">
        <v>2007.18</v>
      </c>
      <c r="D22" s="392">
        <v>4</v>
      </c>
      <c r="E22" s="391">
        <v>1000</v>
      </c>
      <c r="F22" s="392">
        <v>4</v>
      </c>
      <c r="G22" s="399"/>
      <c r="H22" s="400"/>
      <c r="I22" s="399"/>
      <c r="J22" s="400"/>
      <c r="K22" s="365">
        <f>+C22+E22+G22+I22</f>
        <v>3007.1800000000003</v>
      </c>
      <c r="L22" s="366">
        <f>+D22+F22+H22+J22</f>
        <v>8</v>
      </c>
    </row>
    <row r="23" spans="1:12" ht="16.5" thickBot="1">
      <c r="A23" s="393">
        <v>5</v>
      </c>
      <c r="B23" s="370" t="s">
        <v>128</v>
      </c>
      <c r="C23" s="395">
        <v>1922.1</v>
      </c>
      <c r="D23" s="396">
        <v>5</v>
      </c>
      <c r="E23" s="395">
        <v>1000</v>
      </c>
      <c r="F23" s="396">
        <v>4</v>
      </c>
      <c r="G23" s="397"/>
      <c r="H23" s="398"/>
      <c r="I23" s="397"/>
      <c r="J23" s="398"/>
      <c r="K23" s="365">
        <f>+C23+E23+G23+I23</f>
        <v>2922.1</v>
      </c>
      <c r="L23" s="366">
        <f t="shared" si="0"/>
        <v>9</v>
      </c>
    </row>
    <row r="24" spans="1:12" ht="16.5" thickBot="1">
      <c r="A24" s="393">
        <v>6</v>
      </c>
      <c r="B24" s="403" t="s">
        <v>146</v>
      </c>
      <c r="C24" s="391">
        <v>1247.06</v>
      </c>
      <c r="D24" s="392">
        <v>6</v>
      </c>
      <c r="E24" s="395">
        <v>1000</v>
      </c>
      <c r="F24" s="392">
        <v>4</v>
      </c>
      <c r="G24" s="399"/>
      <c r="H24" s="400"/>
      <c r="I24" s="399"/>
      <c r="J24" s="400"/>
      <c r="K24" s="365">
        <f>+C24+E24+G24</f>
        <v>2247.06</v>
      </c>
      <c r="L24" s="366">
        <f t="shared" si="0"/>
        <v>10</v>
      </c>
    </row>
    <row r="25" spans="1:12" ht="16.5" thickBot="1">
      <c r="A25" s="357">
        <v>7</v>
      </c>
      <c r="B25" s="404" t="s">
        <v>168</v>
      </c>
      <c r="C25" s="391">
        <v>1000</v>
      </c>
      <c r="D25" s="406">
        <v>9</v>
      </c>
      <c r="E25" s="477">
        <v>0</v>
      </c>
      <c r="F25" s="406">
        <v>9</v>
      </c>
      <c r="G25" s="407"/>
      <c r="H25" s="392"/>
      <c r="I25" s="408"/>
      <c r="J25" s="406"/>
      <c r="K25" s="365">
        <f>+C25+E25+G25</f>
        <v>1000</v>
      </c>
      <c r="L25" s="390">
        <f>+D25+F25+H25+J25</f>
        <v>18</v>
      </c>
    </row>
    <row r="26" spans="1:12" ht="15.75">
      <c r="A26" s="393">
        <v>8</v>
      </c>
      <c r="B26" s="367" t="s">
        <v>160</v>
      </c>
      <c r="C26" s="391">
        <v>1000</v>
      </c>
      <c r="D26" s="392">
        <v>9</v>
      </c>
      <c r="E26" s="477">
        <v>0</v>
      </c>
      <c r="F26" s="392">
        <v>9</v>
      </c>
      <c r="G26" s="399"/>
      <c r="H26" s="400"/>
      <c r="I26" s="399"/>
      <c r="J26" s="400"/>
      <c r="K26" s="365">
        <f>+C26+E26+G26</f>
        <v>1000</v>
      </c>
      <c r="L26" s="366">
        <f t="shared" si="0"/>
        <v>18</v>
      </c>
    </row>
    <row r="31" ht="12.75">
      <c r="L31" s="281"/>
    </row>
    <row r="32" spans="1:12" ht="18.75">
      <c r="A32" s="282"/>
      <c r="B32" s="452" t="s">
        <v>169</v>
      </c>
      <c r="C32" s="453"/>
      <c r="D32" s="453"/>
      <c r="E32" s="453"/>
      <c r="F32" s="453"/>
      <c r="G32" s="453"/>
      <c r="H32" s="453"/>
      <c r="I32" s="453"/>
      <c r="J32" s="453"/>
      <c r="K32" s="454"/>
      <c r="L32" s="281"/>
    </row>
  </sheetData>
  <mergeCells count="10">
    <mergeCell ref="B32:K32"/>
    <mergeCell ref="A13:L14"/>
    <mergeCell ref="C16:F16"/>
    <mergeCell ref="G16:J16"/>
    <mergeCell ref="A17:B18"/>
    <mergeCell ref="C17:D17"/>
    <mergeCell ref="E17:F17"/>
    <mergeCell ref="G17:H17"/>
    <mergeCell ref="I17:J17"/>
    <mergeCell ref="K17:L17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2" max="2" width="35.57421875" style="0" customWidth="1"/>
  </cols>
  <sheetData>
    <row r="2" spans="3:12" ht="12.75"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3:12" ht="20.25">
      <c r="C3" s="351"/>
      <c r="D3" s="352"/>
      <c r="E3" s="352"/>
      <c r="F3" s="352"/>
      <c r="G3" s="352"/>
      <c r="H3" s="352"/>
      <c r="I3" s="352"/>
      <c r="J3" s="352"/>
      <c r="K3" s="352"/>
      <c r="L3" s="352"/>
    </row>
    <row r="6" spans="2:12" ht="12.75">
      <c r="B6" s="303"/>
      <c r="C6" s="304"/>
      <c r="D6" s="281"/>
      <c r="E6" s="304"/>
      <c r="F6" s="281"/>
      <c r="G6" s="304"/>
      <c r="H6" s="281"/>
      <c r="I6" s="304"/>
      <c r="J6" s="281"/>
      <c r="K6" s="304"/>
      <c r="L6" s="281"/>
    </row>
    <row r="7" spans="1:12" ht="12.75">
      <c r="A7" s="305"/>
      <c r="B7" s="303"/>
      <c r="C7" s="304"/>
      <c r="D7" s="281"/>
      <c r="E7" s="304"/>
      <c r="F7" s="281"/>
      <c r="G7" s="304"/>
      <c r="H7" s="281"/>
      <c r="I7" s="304"/>
      <c r="J7" s="281"/>
      <c r="K7" s="304"/>
      <c r="L7" s="281"/>
    </row>
    <row r="8" spans="1:12" ht="12.75">
      <c r="A8" s="305"/>
      <c r="C8" s="304"/>
      <c r="D8" s="281"/>
      <c r="E8" s="304"/>
      <c r="F8" s="281"/>
      <c r="G8" s="304"/>
      <c r="H8" s="281"/>
      <c r="I8" s="304"/>
      <c r="J8" s="281"/>
      <c r="K8" s="304"/>
      <c r="L8" s="281"/>
    </row>
    <row r="9" spans="1:12" ht="12.75">
      <c r="A9" s="305"/>
      <c r="C9" s="304"/>
      <c r="D9" s="305"/>
      <c r="E9" s="304"/>
      <c r="F9" s="281"/>
      <c r="G9" s="304"/>
      <c r="H9" s="281"/>
      <c r="I9" s="304"/>
      <c r="J9" s="281"/>
      <c r="K9" s="304"/>
      <c r="L9" s="281"/>
    </row>
    <row r="10" spans="1:12" ht="12.75">
      <c r="A10" s="305"/>
      <c r="B10" s="303"/>
      <c r="C10" s="304"/>
      <c r="D10" s="281"/>
      <c r="E10" s="304"/>
      <c r="F10" s="281"/>
      <c r="G10" s="304"/>
      <c r="H10" s="281"/>
      <c r="I10" s="304"/>
      <c r="J10" s="281"/>
      <c r="K10" s="304"/>
      <c r="L10" s="281"/>
    </row>
    <row r="11" spans="1:12" ht="12.75">
      <c r="A11" s="305"/>
      <c r="B11" s="303"/>
      <c r="C11" s="304"/>
      <c r="D11" s="281"/>
      <c r="E11" s="304"/>
      <c r="F11" s="281"/>
      <c r="G11" s="304"/>
      <c r="H11" s="281"/>
      <c r="I11" s="304"/>
      <c r="J11" s="281"/>
      <c r="K11" s="304"/>
      <c r="L11" s="281"/>
    </row>
    <row r="12" spans="1:12" ht="13.5" thickBot="1">
      <c r="A12" s="305"/>
      <c r="B12" s="303"/>
      <c r="C12" s="304"/>
      <c r="D12" s="281"/>
      <c r="E12" s="304"/>
      <c r="F12" s="281"/>
      <c r="G12" s="304"/>
      <c r="H12" s="281"/>
      <c r="I12" s="304"/>
      <c r="J12" s="281"/>
      <c r="K12" s="304"/>
      <c r="L12" s="281"/>
    </row>
    <row r="13" spans="1:12" ht="12.75">
      <c r="A13" s="440" t="s">
        <v>155</v>
      </c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2"/>
    </row>
    <row r="14" spans="1:12" ht="13.5" thickBot="1">
      <c r="A14" s="443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5"/>
    </row>
    <row r="15" spans="1:12" ht="21" thickBot="1">
      <c r="A15" s="306"/>
      <c r="B15" s="306"/>
      <c r="C15" s="307"/>
      <c r="D15" s="307"/>
      <c r="E15" s="307"/>
      <c r="F15" s="307"/>
      <c r="G15" s="306"/>
      <c r="H15" s="306"/>
      <c r="I15" s="306"/>
      <c r="J15" s="306"/>
      <c r="K15" s="306"/>
      <c r="L15" s="306"/>
    </row>
    <row r="16" spans="1:12" ht="17.25" thickBot="1" thickTop="1">
      <c r="A16" s="308"/>
      <c r="B16" s="309"/>
      <c r="C16" s="455" t="s">
        <v>142</v>
      </c>
      <c r="D16" s="456"/>
      <c r="E16" s="456"/>
      <c r="F16" s="456"/>
      <c r="G16" s="473" t="s">
        <v>143</v>
      </c>
      <c r="H16" s="474"/>
      <c r="I16" s="474"/>
      <c r="J16" s="475"/>
      <c r="K16" s="310"/>
      <c r="L16" s="311"/>
    </row>
    <row r="17" spans="1:12" ht="15.75">
      <c r="A17" s="460" t="s">
        <v>117</v>
      </c>
      <c r="B17" s="461"/>
      <c r="C17" s="464" t="s">
        <v>118</v>
      </c>
      <c r="D17" s="465"/>
      <c r="E17" s="464" t="s">
        <v>119</v>
      </c>
      <c r="F17" s="467"/>
      <c r="G17" s="464" t="s">
        <v>120</v>
      </c>
      <c r="H17" s="465"/>
      <c r="I17" s="464" t="s">
        <v>121</v>
      </c>
      <c r="J17" s="465"/>
      <c r="K17" s="466" t="s">
        <v>122</v>
      </c>
      <c r="L17" s="465"/>
    </row>
    <row r="18" spans="1:12" ht="16.5" thickBot="1">
      <c r="A18" s="476"/>
      <c r="B18" s="463"/>
      <c r="C18" s="312" t="s">
        <v>123</v>
      </c>
      <c r="D18" s="313" t="s">
        <v>124</v>
      </c>
      <c r="E18" s="312" t="s">
        <v>123</v>
      </c>
      <c r="F18" s="355" t="s">
        <v>124</v>
      </c>
      <c r="G18" s="312" t="s">
        <v>123</v>
      </c>
      <c r="H18" s="313" t="s">
        <v>124</v>
      </c>
      <c r="I18" s="312" t="s">
        <v>123</v>
      </c>
      <c r="J18" s="313" t="s">
        <v>124</v>
      </c>
      <c r="K18" s="354" t="s">
        <v>123</v>
      </c>
      <c r="L18" s="313" t="s">
        <v>125</v>
      </c>
    </row>
    <row r="19" spans="1:12" ht="16.5" thickBot="1">
      <c r="A19" s="393">
        <v>1</v>
      </c>
      <c r="B19" s="409" t="s">
        <v>126</v>
      </c>
      <c r="C19" s="410">
        <v>1863.91</v>
      </c>
      <c r="D19" s="411">
        <v>2</v>
      </c>
      <c r="E19" s="410">
        <v>1000</v>
      </c>
      <c r="F19" s="412">
        <v>6</v>
      </c>
      <c r="G19" s="397">
        <v>1792.96</v>
      </c>
      <c r="H19" s="413">
        <v>2</v>
      </c>
      <c r="I19" s="414">
        <v>1792</v>
      </c>
      <c r="J19" s="398">
        <v>1</v>
      </c>
      <c r="K19" s="373">
        <f>+C19+E19+G19+I19</f>
        <v>6448.87</v>
      </c>
      <c r="L19" s="325">
        <f>+D19+F19+H19+J19</f>
        <v>11</v>
      </c>
    </row>
    <row r="20" spans="1:12" ht="16.5" thickBot="1">
      <c r="A20" s="393">
        <v>2</v>
      </c>
      <c r="B20" s="415" t="s">
        <v>159</v>
      </c>
      <c r="C20" s="416">
        <v>1587.82</v>
      </c>
      <c r="D20" s="417">
        <v>6</v>
      </c>
      <c r="E20" s="410">
        <v>1000</v>
      </c>
      <c r="F20" s="418">
        <v>6</v>
      </c>
      <c r="G20" s="399">
        <v>1933.32</v>
      </c>
      <c r="H20" s="419">
        <v>1</v>
      </c>
      <c r="I20" s="420">
        <v>1701.65</v>
      </c>
      <c r="J20" s="400">
        <v>2</v>
      </c>
      <c r="K20" s="421">
        <f>+C20+E20+G20</f>
        <v>4521.139999999999</v>
      </c>
      <c r="L20" s="366">
        <f>+D20+F20+H20+J20</f>
        <v>15</v>
      </c>
    </row>
    <row r="21" spans="1:12" ht="16.5" thickBot="1">
      <c r="A21" s="393">
        <v>3</v>
      </c>
      <c r="B21" s="409" t="s">
        <v>127</v>
      </c>
      <c r="C21" s="416">
        <v>1000</v>
      </c>
      <c r="D21" s="417">
        <v>8</v>
      </c>
      <c r="E21" s="422">
        <v>1938.62</v>
      </c>
      <c r="F21" s="418">
        <v>1</v>
      </c>
      <c r="G21" s="399">
        <v>1513.88</v>
      </c>
      <c r="H21" s="419">
        <v>3</v>
      </c>
      <c r="I21" s="420">
        <v>1352.95</v>
      </c>
      <c r="J21" s="400">
        <v>4</v>
      </c>
      <c r="K21" s="423">
        <f>+C21+E21+G21</f>
        <v>4452.5</v>
      </c>
      <c r="L21" s="424">
        <f>+D21+F21+H21+J21</f>
        <v>16</v>
      </c>
    </row>
    <row r="22" spans="1:12" ht="16.5" thickBot="1">
      <c r="A22" s="393">
        <v>4</v>
      </c>
      <c r="B22" s="409" t="s">
        <v>160</v>
      </c>
      <c r="C22" s="416">
        <v>2765.55</v>
      </c>
      <c r="D22" s="417">
        <v>1</v>
      </c>
      <c r="E22" s="416">
        <v>1000</v>
      </c>
      <c r="F22" s="418">
        <v>6</v>
      </c>
      <c r="G22" s="391">
        <v>1000</v>
      </c>
      <c r="H22" s="417">
        <v>6.5</v>
      </c>
      <c r="I22" s="416">
        <v>1446.46</v>
      </c>
      <c r="J22" s="392">
        <v>3</v>
      </c>
      <c r="K22" s="425">
        <f aca="true" t="shared" si="0" ref="K22:L25">+C22+E22+G22+I22</f>
        <v>6212.01</v>
      </c>
      <c r="L22" s="390">
        <f t="shared" si="0"/>
        <v>16.5</v>
      </c>
    </row>
    <row r="23" spans="1:12" ht="16.5" thickBot="1">
      <c r="A23" s="393">
        <v>5</v>
      </c>
      <c r="B23" s="426" t="s">
        <v>161</v>
      </c>
      <c r="C23" s="416">
        <v>1740.1</v>
      </c>
      <c r="D23" s="417">
        <v>3</v>
      </c>
      <c r="E23" s="416">
        <v>1000</v>
      </c>
      <c r="F23" s="418">
        <v>6</v>
      </c>
      <c r="G23" s="399">
        <v>1369.22</v>
      </c>
      <c r="H23" s="419">
        <v>4</v>
      </c>
      <c r="I23" s="420">
        <v>1000</v>
      </c>
      <c r="J23" s="400">
        <v>6</v>
      </c>
      <c r="K23" s="421">
        <f>+C23+E23+G23+I23</f>
        <v>5109.32</v>
      </c>
      <c r="L23" s="366">
        <f>+D23+F23+H23+J23</f>
        <v>19</v>
      </c>
    </row>
    <row r="24" spans="1:12" ht="16.5" thickBot="1">
      <c r="A24" s="393">
        <v>6</v>
      </c>
      <c r="B24" s="409" t="s">
        <v>162</v>
      </c>
      <c r="C24" s="416">
        <v>1723.63</v>
      </c>
      <c r="D24" s="417">
        <v>4</v>
      </c>
      <c r="E24" s="416">
        <v>1000</v>
      </c>
      <c r="F24" s="418">
        <v>6</v>
      </c>
      <c r="G24" s="399">
        <v>1168.59</v>
      </c>
      <c r="H24" s="419">
        <v>5</v>
      </c>
      <c r="I24" s="420">
        <v>1000</v>
      </c>
      <c r="J24" s="400">
        <v>6</v>
      </c>
      <c r="K24" s="421">
        <f>+C24+E24+G24+I24</f>
        <v>4892.22</v>
      </c>
      <c r="L24" s="366">
        <f>+D24+F24+H24+J24</f>
        <v>21</v>
      </c>
    </row>
    <row r="25" spans="1:12" ht="16.5" thickBot="1">
      <c r="A25" s="393">
        <v>7</v>
      </c>
      <c r="B25" s="427" t="s">
        <v>134</v>
      </c>
      <c r="C25" s="410">
        <v>1651.83</v>
      </c>
      <c r="D25" s="411">
        <v>5</v>
      </c>
      <c r="E25" s="410">
        <v>1247.06</v>
      </c>
      <c r="F25" s="412">
        <v>2</v>
      </c>
      <c r="G25" s="397">
        <v>0</v>
      </c>
      <c r="H25" s="413">
        <v>12</v>
      </c>
      <c r="I25" s="414">
        <v>0</v>
      </c>
      <c r="J25" s="398">
        <v>12</v>
      </c>
      <c r="K25" s="425">
        <f t="shared" si="0"/>
        <v>2898.89</v>
      </c>
      <c r="L25" s="390">
        <f t="shared" si="0"/>
        <v>31</v>
      </c>
    </row>
    <row r="26" spans="1:12" ht="16.5" thickBot="1">
      <c r="A26" s="393">
        <v>8</v>
      </c>
      <c r="B26" s="409" t="s">
        <v>135</v>
      </c>
      <c r="C26" s="416">
        <v>1000</v>
      </c>
      <c r="D26" s="428">
        <v>8</v>
      </c>
      <c r="E26" s="422">
        <v>1000</v>
      </c>
      <c r="F26" s="429">
        <v>6</v>
      </c>
      <c r="G26" s="397">
        <v>0</v>
      </c>
      <c r="H26" s="413">
        <v>12</v>
      </c>
      <c r="I26" s="414">
        <v>0</v>
      </c>
      <c r="J26" s="398">
        <v>12</v>
      </c>
      <c r="K26" s="421">
        <f>+C26+E26+G26</f>
        <v>2000</v>
      </c>
      <c r="L26" s="390">
        <f>+D26+F26+H26+J26</f>
        <v>38</v>
      </c>
    </row>
    <row r="27" spans="1:12" ht="16.5" thickBot="1">
      <c r="A27" s="393">
        <v>9</v>
      </c>
      <c r="B27" s="415" t="s">
        <v>148</v>
      </c>
      <c r="C27" s="416">
        <v>0</v>
      </c>
      <c r="D27" s="417">
        <v>12</v>
      </c>
      <c r="E27" s="416">
        <v>0</v>
      </c>
      <c r="F27" s="418">
        <v>12</v>
      </c>
      <c r="G27" s="397">
        <v>0</v>
      </c>
      <c r="H27" s="413">
        <v>12</v>
      </c>
      <c r="I27" s="414">
        <v>0</v>
      </c>
      <c r="J27" s="398">
        <v>12</v>
      </c>
      <c r="K27" s="423">
        <f>+C27+E27+G27</f>
        <v>0</v>
      </c>
      <c r="L27" s="424">
        <f>+D27+F27+H27+J27</f>
        <v>48</v>
      </c>
    </row>
    <row r="28" spans="1:12" ht="16.5" thickBot="1">
      <c r="A28" s="357">
        <v>10</v>
      </c>
      <c r="B28" s="415" t="s">
        <v>163</v>
      </c>
      <c r="C28" s="416">
        <v>0</v>
      </c>
      <c r="D28" s="417">
        <v>12</v>
      </c>
      <c r="E28" s="416">
        <v>0</v>
      </c>
      <c r="F28" s="418">
        <v>12</v>
      </c>
      <c r="G28" s="399">
        <v>0</v>
      </c>
      <c r="H28" s="419">
        <v>12</v>
      </c>
      <c r="I28" s="420">
        <v>0</v>
      </c>
      <c r="J28" s="400">
        <v>12</v>
      </c>
      <c r="K28" s="425">
        <f>+C28+E28+G28</f>
        <v>0</v>
      </c>
      <c r="L28" s="390">
        <f>+D28+F28+H28+J28</f>
        <v>48</v>
      </c>
    </row>
    <row r="29" spans="1:12" ht="16.5" thickBot="1">
      <c r="A29" s="430">
        <v>11</v>
      </c>
      <c r="B29" s="431" t="s">
        <v>164</v>
      </c>
      <c r="C29" s="432">
        <v>0</v>
      </c>
      <c r="D29" s="433">
        <v>12</v>
      </c>
      <c r="E29" s="432">
        <v>0</v>
      </c>
      <c r="F29" s="434">
        <v>12</v>
      </c>
      <c r="G29" s="435">
        <v>0</v>
      </c>
      <c r="H29" s="436">
        <v>12</v>
      </c>
      <c r="I29" s="437">
        <v>0</v>
      </c>
      <c r="J29" s="438">
        <v>12</v>
      </c>
      <c r="K29" s="425">
        <f>+C29+E29+G29</f>
        <v>0</v>
      </c>
      <c r="L29" s="390">
        <f>+D29+F29+H29+J29</f>
        <v>48</v>
      </c>
    </row>
    <row r="31" ht="12.75">
      <c r="L31" s="281"/>
    </row>
    <row r="32" spans="1:12" ht="18.75">
      <c r="A32" s="282"/>
      <c r="B32" s="452" t="s">
        <v>165</v>
      </c>
      <c r="C32" s="453"/>
      <c r="D32" s="453"/>
      <c r="E32" s="453"/>
      <c r="F32" s="453"/>
      <c r="G32" s="453"/>
      <c r="H32" s="453"/>
      <c r="I32" s="453"/>
      <c r="J32" s="453"/>
      <c r="K32" s="454"/>
      <c r="L32" s="281"/>
    </row>
  </sheetData>
  <mergeCells count="10">
    <mergeCell ref="B32:K32"/>
    <mergeCell ref="A13:L14"/>
    <mergeCell ref="C16:F16"/>
    <mergeCell ref="G16:J16"/>
    <mergeCell ref="A17:B18"/>
    <mergeCell ref="C17:D17"/>
    <mergeCell ref="E17:F17"/>
    <mergeCell ref="G17:H17"/>
    <mergeCell ref="I17:J17"/>
    <mergeCell ref="K17:L1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J36"/>
  <sheetViews>
    <sheetView view="pageBreakPreview" zoomScale="75" zoomScaleNormal="50" zoomScaleSheetLayoutView="75" workbookViewId="0" topLeftCell="A1">
      <selection activeCell="A1" sqref="A1"/>
    </sheetView>
  </sheetViews>
  <sheetFormatPr defaultColWidth="11.421875" defaultRowHeight="12.75"/>
  <cols>
    <col min="2" max="2" width="12.7109375" style="0" customWidth="1"/>
    <col min="3" max="3" width="33.28125" style="0" bestFit="1" customWidth="1"/>
    <col min="4" max="4" width="16.421875" style="0" bestFit="1" customWidth="1"/>
    <col min="5" max="5" width="16.7109375" style="0" bestFit="1" customWidth="1"/>
    <col min="6" max="6" width="17.8515625" style="0" bestFit="1" customWidth="1"/>
    <col min="7" max="7" width="15.8515625" style="0" bestFit="1" customWidth="1"/>
    <col min="8" max="8" width="14.140625" style="0" bestFit="1" customWidth="1"/>
    <col min="9" max="9" width="12.421875" style="0" bestFit="1" customWidth="1"/>
  </cols>
  <sheetData>
    <row r="14" spans="2:10" ht="13.5" thickBot="1">
      <c r="B14" s="160"/>
      <c r="C14" s="160"/>
      <c r="D14" s="160"/>
      <c r="E14" s="160"/>
      <c r="F14" s="160"/>
      <c r="G14" s="160"/>
      <c r="H14" s="160"/>
      <c r="I14" s="160"/>
      <c r="J14" s="160"/>
    </row>
    <row r="15" spans="1:10" ht="13.5" thickBot="1">
      <c r="A15" s="1"/>
      <c r="B15" s="160"/>
      <c r="C15" s="160"/>
      <c r="D15" s="160"/>
      <c r="E15" s="160"/>
      <c r="F15" s="187" t="s">
        <v>96</v>
      </c>
      <c r="G15" s="187" t="s">
        <v>15</v>
      </c>
      <c r="H15" s="188"/>
      <c r="I15" s="187" t="s">
        <v>15</v>
      </c>
      <c r="J15" s="188"/>
    </row>
    <row r="16" spans="1:10" ht="13.5" thickBot="1">
      <c r="A16" s="1"/>
      <c r="B16" s="189" t="s">
        <v>97</v>
      </c>
      <c r="C16" s="190" t="s">
        <v>0</v>
      </c>
      <c r="D16" s="191" t="s">
        <v>98</v>
      </c>
      <c r="E16" s="192" t="s">
        <v>99</v>
      </c>
      <c r="F16" s="191" t="s">
        <v>100</v>
      </c>
      <c r="G16" s="191" t="s">
        <v>101</v>
      </c>
      <c r="H16" s="193" t="s">
        <v>1</v>
      </c>
      <c r="I16" s="191" t="s">
        <v>102</v>
      </c>
      <c r="J16" s="188"/>
    </row>
    <row r="17" spans="1:10" ht="12.75">
      <c r="A17" s="1"/>
      <c r="B17" s="194">
        <v>1</v>
      </c>
      <c r="C17" s="195" t="s">
        <v>84</v>
      </c>
      <c r="D17" s="194">
        <v>1</v>
      </c>
      <c r="E17" s="194">
        <v>1</v>
      </c>
      <c r="F17" s="194">
        <f>D17+E17</f>
        <v>2</v>
      </c>
      <c r="G17" s="194">
        <v>10</v>
      </c>
      <c r="H17" s="196">
        <v>45.2</v>
      </c>
      <c r="I17" s="197">
        <v>16722</v>
      </c>
      <c r="J17" s="188"/>
    </row>
    <row r="18" spans="1:10" ht="12.75">
      <c r="A18" s="1"/>
      <c r="B18" s="198">
        <v>2</v>
      </c>
      <c r="C18" s="199" t="s">
        <v>8</v>
      </c>
      <c r="D18" s="198">
        <v>2</v>
      </c>
      <c r="E18" s="198">
        <v>2</v>
      </c>
      <c r="F18" s="198">
        <f aca="true" t="shared" si="0" ref="F18:F35">D18+E18</f>
        <v>4</v>
      </c>
      <c r="G18" s="198">
        <v>6</v>
      </c>
      <c r="H18" s="198">
        <v>38</v>
      </c>
      <c r="I18" s="200">
        <v>13562</v>
      </c>
      <c r="J18" s="188"/>
    </row>
    <row r="19" spans="1:10" ht="12.75">
      <c r="A19" s="1"/>
      <c r="B19" s="198">
        <v>3</v>
      </c>
      <c r="C19" s="199" t="s">
        <v>2</v>
      </c>
      <c r="D19" s="198">
        <v>3</v>
      </c>
      <c r="E19" s="198">
        <v>5</v>
      </c>
      <c r="F19" s="198">
        <f t="shared" si="0"/>
        <v>8</v>
      </c>
      <c r="G19" s="198">
        <v>6</v>
      </c>
      <c r="H19" s="198">
        <v>32.5</v>
      </c>
      <c r="I19" s="200">
        <v>12811</v>
      </c>
      <c r="J19" s="188"/>
    </row>
    <row r="20" spans="1:10" ht="12.75">
      <c r="A20" s="1"/>
      <c r="B20" s="198">
        <v>4</v>
      </c>
      <c r="C20" s="199" t="s">
        <v>70</v>
      </c>
      <c r="D20" s="198">
        <v>7</v>
      </c>
      <c r="E20" s="198">
        <v>4</v>
      </c>
      <c r="F20" s="198">
        <f t="shared" si="0"/>
        <v>11</v>
      </c>
      <c r="G20" s="198">
        <v>2</v>
      </c>
      <c r="H20" s="198">
        <v>32.8</v>
      </c>
      <c r="I20" s="200">
        <v>11073</v>
      </c>
      <c r="J20" s="188"/>
    </row>
    <row r="21" spans="1:10" ht="12.75">
      <c r="A21" s="1"/>
      <c r="B21" s="198">
        <v>5</v>
      </c>
      <c r="C21" s="199" t="s">
        <v>10</v>
      </c>
      <c r="D21" s="198">
        <v>8</v>
      </c>
      <c r="E21" s="198">
        <v>3</v>
      </c>
      <c r="F21" s="198">
        <f t="shared" si="0"/>
        <v>11</v>
      </c>
      <c r="G21" s="198">
        <v>2</v>
      </c>
      <c r="H21" s="198">
        <v>32.5</v>
      </c>
      <c r="I21" s="200">
        <v>11141</v>
      </c>
      <c r="J21" s="188"/>
    </row>
    <row r="22" spans="1:10" ht="12.75">
      <c r="A22" s="1"/>
      <c r="B22" s="198">
        <v>6</v>
      </c>
      <c r="C22" s="199" t="s">
        <v>94</v>
      </c>
      <c r="D22" s="198">
        <v>9</v>
      </c>
      <c r="E22" s="198">
        <v>7.5</v>
      </c>
      <c r="F22" s="198">
        <f t="shared" si="0"/>
        <v>16.5</v>
      </c>
      <c r="G22" s="198">
        <v>1</v>
      </c>
      <c r="H22" s="198">
        <v>25</v>
      </c>
      <c r="I22" s="200">
        <v>10406</v>
      </c>
      <c r="J22" s="188"/>
    </row>
    <row r="23" spans="1:10" ht="12.75">
      <c r="A23" s="1"/>
      <c r="B23" s="198">
        <v>7</v>
      </c>
      <c r="C23" s="199" t="s">
        <v>3</v>
      </c>
      <c r="D23" s="198">
        <v>11.5</v>
      </c>
      <c r="E23" s="198">
        <v>7.5</v>
      </c>
      <c r="F23" s="198">
        <f t="shared" si="0"/>
        <v>19</v>
      </c>
      <c r="G23" s="198">
        <v>0</v>
      </c>
      <c r="H23" s="198">
        <v>0</v>
      </c>
      <c r="I23" s="200">
        <v>10000</v>
      </c>
      <c r="J23" s="188"/>
    </row>
    <row r="24" spans="1:10" ht="12.75">
      <c r="A24" s="1"/>
      <c r="B24" s="198">
        <v>8</v>
      </c>
      <c r="C24" s="199" t="s">
        <v>6</v>
      </c>
      <c r="D24" s="198">
        <v>11.5</v>
      </c>
      <c r="E24" s="198">
        <v>7.5</v>
      </c>
      <c r="F24" s="198">
        <f t="shared" si="0"/>
        <v>19</v>
      </c>
      <c r="G24" s="198">
        <v>0</v>
      </c>
      <c r="H24" s="198">
        <v>0</v>
      </c>
      <c r="I24" s="200">
        <v>10000</v>
      </c>
      <c r="J24" s="188"/>
    </row>
    <row r="25" spans="1:10" ht="12.75">
      <c r="A25" s="1"/>
      <c r="B25" s="198">
        <v>9</v>
      </c>
      <c r="C25" s="199" t="s">
        <v>82</v>
      </c>
      <c r="D25" s="198">
        <v>4</v>
      </c>
      <c r="E25" s="198">
        <v>19</v>
      </c>
      <c r="F25" s="198">
        <f t="shared" si="0"/>
        <v>23</v>
      </c>
      <c r="G25" s="198">
        <v>4</v>
      </c>
      <c r="H25" s="198">
        <v>33.7</v>
      </c>
      <c r="I25" s="200">
        <v>7039</v>
      </c>
      <c r="J25" s="188"/>
    </row>
    <row r="26" spans="1:10" ht="12.75">
      <c r="A26" s="1"/>
      <c r="B26" s="198">
        <v>10</v>
      </c>
      <c r="C26" s="199" t="s">
        <v>86</v>
      </c>
      <c r="D26" s="198">
        <v>5</v>
      </c>
      <c r="E26" s="198">
        <v>19</v>
      </c>
      <c r="F26" s="198">
        <f t="shared" si="0"/>
        <v>24</v>
      </c>
      <c r="G26" s="198">
        <v>2</v>
      </c>
      <c r="H26" s="198">
        <v>25</v>
      </c>
      <c r="I26" s="200">
        <v>5803</v>
      </c>
      <c r="J26" s="188"/>
    </row>
    <row r="27" spans="1:10" ht="12.75">
      <c r="A27" s="1"/>
      <c r="B27" s="198">
        <v>11</v>
      </c>
      <c r="C27" s="199" t="s">
        <v>5</v>
      </c>
      <c r="D27" s="198">
        <v>6</v>
      </c>
      <c r="E27" s="198">
        <v>19</v>
      </c>
      <c r="F27" s="198">
        <f t="shared" si="0"/>
        <v>25</v>
      </c>
      <c r="G27" s="198">
        <v>1</v>
      </c>
      <c r="H27" s="198">
        <v>33.5</v>
      </c>
      <c r="I27" s="200">
        <v>5626</v>
      </c>
      <c r="J27" s="188"/>
    </row>
    <row r="28" spans="1:10" ht="12.75">
      <c r="A28" s="1"/>
      <c r="B28" s="198">
        <v>12</v>
      </c>
      <c r="C28" s="199" t="s">
        <v>78</v>
      </c>
      <c r="D28" s="198">
        <v>19</v>
      </c>
      <c r="E28" s="198">
        <v>7.5</v>
      </c>
      <c r="F28" s="198">
        <f t="shared" si="0"/>
        <v>26.5</v>
      </c>
      <c r="G28" s="198">
        <v>0</v>
      </c>
      <c r="H28" s="198">
        <v>0</v>
      </c>
      <c r="I28" s="200">
        <v>5000</v>
      </c>
      <c r="J28" s="188"/>
    </row>
    <row r="29" spans="1:10" ht="12.75">
      <c r="A29" s="1"/>
      <c r="B29" s="198">
        <v>13</v>
      </c>
      <c r="C29" s="199" t="s">
        <v>13</v>
      </c>
      <c r="D29" s="198">
        <v>10</v>
      </c>
      <c r="E29" s="198">
        <v>19</v>
      </c>
      <c r="F29" s="198">
        <f t="shared" si="0"/>
        <v>29</v>
      </c>
      <c r="G29" s="198">
        <v>1</v>
      </c>
      <c r="H29" s="198">
        <v>23.5</v>
      </c>
      <c r="I29" s="200">
        <v>5406</v>
      </c>
      <c r="J29" s="188"/>
    </row>
    <row r="30" spans="1:10" ht="12.75">
      <c r="A30" s="1"/>
      <c r="B30" s="198">
        <v>16.5</v>
      </c>
      <c r="C30" s="199" t="s">
        <v>79</v>
      </c>
      <c r="D30" s="198">
        <v>19</v>
      </c>
      <c r="E30" s="198">
        <v>19</v>
      </c>
      <c r="F30" s="198">
        <f t="shared" si="0"/>
        <v>38</v>
      </c>
      <c r="G30" s="198">
        <v>0</v>
      </c>
      <c r="H30" s="198">
        <v>0</v>
      </c>
      <c r="I30" s="198">
        <v>0</v>
      </c>
      <c r="J30" s="188"/>
    </row>
    <row r="31" spans="1:10" ht="12.75">
      <c r="A31" s="1"/>
      <c r="B31" s="198">
        <v>16.5</v>
      </c>
      <c r="C31" s="199" t="s">
        <v>104</v>
      </c>
      <c r="D31" s="198">
        <v>19</v>
      </c>
      <c r="E31" s="198">
        <v>19</v>
      </c>
      <c r="F31" s="198">
        <f t="shared" si="0"/>
        <v>38</v>
      </c>
      <c r="G31" s="198">
        <v>0</v>
      </c>
      <c r="H31" s="198">
        <v>0</v>
      </c>
      <c r="I31" s="198">
        <v>0</v>
      </c>
      <c r="J31" s="188"/>
    </row>
    <row r="32" spans="1:10" ht="12.75">
      <c r="A32" s="1"/>
      <c r="B32" s="201">
        <v>16.5</v>
      </c>
      <c r="C32" s="202" t="s">
        <v>91</v>
      </c>
      <c r="D32" s="201">
        <v>19</v>
      </c>
      <c r="E32" s="201">
        <v>19</v>
      </c>
      <c r="F32" s="201">
        <f t="shared" si="0"/>
        <v>38</v>
      </c>
      <c r="G32" s="201">
        <v>0</v>
      </c>
      <c r="H32" s="201">
        <v>0</v>
      </c>
      <c r="I32" s="203">
        <v>0</v>
      </c>
      <c r="J32" s="188"/>
    </row>
    <row r="33" spans="1:10" ht="12.75">
      <c r="A33" s="1"/>
      <c r="B33" s="201">
        <v>16.5</v>
      </c>
      <c r="C33" s="202" t="s">
        <v>103</v>
      </c>
      <c r="D33" s="201">
        <v>19</v>
      </c>
      <c r="E33" s="201">
        <v>19</v>
      </c>
      <c r="F33" s="201">
        <f t="shared" si="0"/>
        <v>38</v>
      </c>
      <c r="G33" s="201">
        <v>0</v>
      </c>
      <c r="H33" s="201">
        <v>0</v>
      </c>
      <c r="I33" s="203">
        <v>0</v>
      </c>
      <c r="J33" s="188"/>
    </row>
    <row r="34" spans="1:10" ht="12.75">
      <c r="A34" s="1"/>
      <c r="B34" s="201">
        <v>16.5</v>
      </c>
      <c r="C34" s="202" t="s">
        <v>80</v>
      </c>
      <c r="D34" s="201">
        <v>19</v>
      </c>
      <c r="E34" s="201">
        <v>19</v>
      </c>
      <c r="F34" s="201">
        <f t="shared" si="0"/>
        <v>38</v>
      </c>
      <c r="G34" s="201">
        <v>0</v>
      </c>
      <c r="H34" s="201">
        <v>0</v>
      </c>
      <c r="I34" s="203">
        <v>0</v>
      </c>
      <c r="J34" s="188"/>
    </row>
    <row r="35" spans="1:10" ht="12.75">
      <c r="A35" s="1"/>
      <c r="B35" s="201">
        <v>16.5</v>
      </c>
      <c r="C35" s="202" t="s">
        <v>62</v>
      </c>
      <c r="D35" s="201">
        <v>19</v>
      </c>
      <c r="E35" s="201">
        <v>19</v>
      </c>
      <c r="F35" s="201">
        <f t="shared" si="0"/>
        <v>38</v>
      </c>
      <c r="G35" s="201">
        <v>0</v>
      </c>
      <c r="H35" s="201">
        <v>0</v>
      </c>
      <c r="I35" s="203">
        <v>0</v>
      </c>
      <c r="J35" s="188"/>
    </row>
    <row r="36" spans="2:10" ht="12.75">
      <c r="B36" s="188"/>
      <c r="C36" s="188"/>
      <c r="D36" s="188"/>
      <c r="E36" s="188"/>
      <c r="F36" s="188"/>
      <c r="G36" s="188"/>
      <c r="H36" s="188"/>
      <c r="I36" s="188"/>
      <c r="J36" s="188"/>
    </row>
  </sheetData>
  <printOptions/>
  <pageMargins left="0.75" right="0.75" top="1" bottom="1" header="0" footer="0"/>
  <pageSetup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60" zoomScaleNormal="50" workbookViewId="0" topLeftCell="A1">
      <selection activeCell="A1" sqref="A1"/>
    </sheetView>
  </sheetViews>
  <sheetFormatPr defaultColWidth="11.421875" defaultRowHeight="12.75"/>
  <cols>
    <col min="2" max="2" width="18.00390625" style="0" customWidth="1"/>
    <col min="3" max="3" width="34.57421875" style="0" bestFit="1" customWidth="1"/>
    <col min="4" max="4" width="11.28125" style="0" bestFit="1" customWidth="1"/>
    <col min="5" max="6" width="17.28125" style="0" bestFit="1" customWidth="1"/>
    <col min="7" max="7" width="14.140625" style="0" bestFit="1" customWidth="1"/>
    <col min="8" max="8" width="10.140625" style="0" bestFit="1" customWidth="1"/>
  </cols>
  <sheetData>
    <row r="1" spans="1:10" ht="12.75">
      <c r="A1" s="235"/>
      <c r="B1" s="236"/>
      <c r="C1" s="236"/>
      <c r="D1" s="236"/>
      <c r="E1" s="236"/>
      <c r="F1" s="236"/>
      <c r="G1" s="236"/>
      <c r="H1" s="236"/>
      <c r="I1" s="236"/>
      <c r="J1" s="237"/>
    </row>
    <row r="2" spans="1:10" ht="12.75">
      <c r="A2" s="238"/>
      <c r="B2" s="83"/>
      <c r="C2" s="83"/>
      <c r="D2" s="83"/>
      <c r="E2" s="83"/>
      <c r="F2" s="83"/>
      <c r="G2" s="83"/>
      <c r="H2" s="83"/>
      <c r="I2" s="83"/>
      <c r="J2" s="239"/>
    </row>
    <row r="3" spans="1:10" ht="12.75">
      <c r="A3" s="238"/>
      <c r="B3" s="83"/>
      <c r="C3" s="83"/>
      <c r="D3" s="83"/>
      <c r="E3" s="83"/>
      <c r="F3" s="83"/>
      <c r="G3" s="83"/>
      <c r="H3" s="83"/>
      <c r="I3" s="83"/>
      <c r="J3" s="239"/>
    </row>
    <row r="4" spans="1:10" ht="12.75">
      <c r="A4" s="238"/>
      <c r="B4" s="83"/>
      <c r="C4" s="83"/>
      <c r="D4" s="83"/>
      <c r="E4" s="83"/>
      <c r="F4" s="83"/>
      <c r="G4" s="83"/>
      <c r="H4" s="83"/>
      <c r="I4" s="83"/>
      <c r="J4" s="239"/>
    </row>
    <row r="5" spans="1:10" ht="12.75">
      <c r="A5" s="238"/>
      <c r="B5" s="83"/>
      <c r="C5" s="83"/>
      <c r="D5" s="83"/>
      <c r="E5" s="83"/>
      <c r="F5" s="83"/>
      <c r="G5" s="83"/>
      <c r="H5" s="83"/>
      <c r="I5" s="83"/>
      <c r="J5" s="239"/>
    </row>
    <row r="6" spans="1:10" ht="12.75">
      <c r="A6" s="238"/>
      <c r="B6" s="83"/>
      <c r="C6" s="83"/>
      <c r="D6" s="83"/>
      <c r="E6" s="83"/>
      <c r="F6" s="83"/>
      <c r="G6" s="83"/>
      <c r="H6" s="83"/>
      <c r="I6" s="83"/>
      <c r="J6" s="239"/>
    </row>
    <row r="7" spans="1:10" ht="12.75">
      <c r="A7" s="238"/>
      <c r="B7" s="83"/>
      <c r="C7" s="83"/>
      <c r="D7" s="83"/>
      <c r="E7" s="83"/>
      <c r="F7" s="83"/>
      <c r="G7" s="83"/>
      <c r="H7" s="83"/>
      <c r="I7" s="83"/>
      <c r="J7" s="239"/>
    </row>
    <row r="8" spans="1:10" ht="12.75">
      <c r="A8" s="238"/>
      <c r="B8" s="83"/>
      <c r="C8" s="83"/>
      <c r="D8" s="83"/>
      <c r="E8" s="83"/>
      <c r="F8" s="83"/>
      <c r="G8" s="83"/>
      <c r="H8" s="83"/>
      <c r="I8" s="83"/>
      <c r="J8" s="239"/>
    </row>
    <row r="9" spans="1:10" ht="12.75">
      <c r="A9" s="238"/>
      <c r="B9" s="83"/>
      <c r="C9" s="83"/>
      <c r="D9" s="83"/>
      <c r="E9" s="83"/>
      <c r="F9" s="83"/>
      <c r="G9" s="83"/>
      <c r="H9" s="83"/>
      <c r="I9" s="83"/>
      <c r="J9" s="239"/>
    </row>
    <row r="10" spans="1:10" ht="12.75">
      <c r="A10" s="238"/>
      <c r="B10" s="83"/>
      <c r="C10" s="83"/>
      <c r="D10" s="83"/>
      <c r="E10" s="83"/>
      <c r="F10" s="83"/>
      <c r="G10" s="83"/>
      <c r="H10" s="83"/>
      <c r="I10" s="83"/>
      <c r="J10" s="239"/>
    </row>
    <row r="11" spans="1:10" ht="12.75">
      <c r="A11" s="238"/>
      <c r="B11" s="83"/>
      <c r="C11" s="83"/>
      <c r="D11" s="83"/>
      <c r="E11" s="83"/>
      <c r="F11" s="83"/>
      <c r="G11" s="83"/>
      <c r="H11" s="83"/>
      <c r="I11" s="83"/>
      <c r="J11" s="239"/>
    </row>
    <row r="12" spans="1:10" ht="12.75">
      <c r="A12" s="238"/>
      <c r="B12" s="83"/>
      <c r="C12" s="83"/>
      <c r="D12" s="83"/>
      <c r="E12" s="83"/>
      <c r="F12" s="83"/>
      <c r="G12" s="83"/>
      <c r="H12" s="83"/>
      <c r="I12" s="83"/>
      <c r="J12" s="239"/>
    </row>
    <row r="13" spans="1:10" ht="12.75">
      <c r="A13" s="238"/>
      <c r="B13" s="240"/>
      <c r="C13" s="83"/>
      <c r="D13" s="83"/>
      <c r="E13" s="83"/>
      <c r="F13" s="83"/>
      <c r="G13" s="83"/>
      <c r="H13" s="83"/>
      <c r="I13" s="83"/>
      <c r="J13" s="239"/>
    </row>
    <row r="14" spans="1:10" ht="13.5" thickBot="1">
      <c r="A14" s="238"/>
      <c r="B14" s="240"/>
      <c r="C14" s="83"/>
      <c r="D14" s="83"/>
      <c r="E14" s="83"/>
      <c r="F14" s="83"/>
      <c r="G14" s="83"/>
      <c r="H14" s="83"/>
      <c r="I14" s="83"/>
      <c r="J14" s="239"/>
    </row>
    <row r="15" spans="1:10" ht="13.5" thickBot="1">
      <c r="A15" s="238"/>
      <c r="B15" s="212" t="s">
        <v>97</v>
      </c>
      <c r="C15" s="213" t="s">
        <v>0</v>
      </c>
      <c r="D15" s="214" t="s">
        <v>105</v>
      </c>
      <c r="E15" s="214" t="s">
        <v>106</v>
      </c>
      <c r="F15" s="215" t="s">
        <v>107</v>
      </c>
      <c r="G15" s="213" t="s">
        <v>1</v>
      </c>
      <c r="H15" s="214" t="s">
        <v>15</v>
      </c>
      <c r="I15" s="83"/>
      <c r="J15" s="239"/>
    </row>
    <row r="16" spans="1:10" ht="14.25">
      <c r="A16" s="238"/>
      <c r="B16" s="216">
        <v>1</v>
      </c>
      <c r="C16" s="217" t="s">
        <v>108</v>
      </c>
      <c r="D16" s="216">
        <v>677</v>
      </c>
      <c r="E16" s="216">
        <v>4</v>
      </c>
      <c r="F16" s="218">
        <v>5000</v>
      </c>
      <c r="G16" s="216">
        <v>27.5</v>
      </c>
      <c r="H16" s="218">
        <f>D16+F16+1000</f>
        <v>6677</v>
      </c>
      <c r="I16" s="83"/>
      <c r="J16" s="239"/>
    </row>
    <row r="17" spans="1:10" ht="14.25">
      <c r="A17" s="238"/>
      <c r="B17" s="219">
        <v>2</v>
      </c>
      <c r="C17" s="220" t="s">
        <v>109</v>
      </c>
      <c r="D17" s="219">
        <v>312</v>
      </c>
      <c r="E17" s="219">
        <v>2</v>
      </c>
      <c r="F17" s="221">
        <v>5000</v>
      </c>
      <c r="G17" s="219">
        <v>25</v>
      </c>
      <c r="H17" s="221">
        <f>D17+F17+500</f>
        <v>5812</v>
      </c>
      <c r="I17" s="83"/>
      <c r="J17" s="239"/>
    </row>
    <row r="18" spans="1:10" ht="14.25">
      <c r="A18" s="238"/>
      <c r="B18" s="219">
        <v>3</v>
      </c>
      <c r="C18" s="220" t="s">
        <v>110</v>
      </c>
      <c r="D18" s="219">
        <v>294</v>
      </c>
      <c r="E18" s="219">
        <v>2</v>
      </c>
      <c r="F18" s="221">
        <v>5000</v>
      </c>
      <c r="G18" s="219">
        <v>25</v>
      </c>
      <c r="H18" s="221">
        <f>D18+F18+500</f>
        <v>5794</v>
      </c>
      <c r="I18" s="83"/>
      <c r="J18" s="239"/>
    </row>
    <row r="19" spans="1:10" ht="15.75">
      <c r="A19" s="238"/>
      <c r="B19" s="219">
        <v>4</v>
      </c>
      <c r="C19" s="220" t="s">
        <v>11</v>
      </c>
      <c r="D19" s="219">
        <v>257</v>
      </c>
      <c r="E19" s="219">
        <v>2</v>
      </c>
      <c r="F19" s="221">
        <v>5000</v>
      </c>
      <c r="G19" s="222">
        <v>29.5</v>
      </c>
      <c r="H19" s="221">
        <f>D19+F19+500</f>
        <v>5757</v>
      </c>
      <c r="I19" s="83"/>
      <c r="J19" s="239"/>
    </row>
    <row r="20" spans="1:10" ht="14.25">
      <c r="A20" s="238"/>
      <c r="B20" s="219">
        <v>6</v>
      </c>
      <c r="C20" s="220" t="s">
        <v>111</v>
      </c>
      <c r="D20" s="219">
        <v>0</v>
      </c>
      <c r="E20" s="219">
        <v>0</v>
      </c>
      <c r="F20" s="223">
        <v>0</v>
      </c>
      <c r="G20" s="223">
        <v>0</v>
      </c>
      <c r="H20" s="223">
        <v>0</v>
      </c>
      <c r="I20" s="83"/>
      <c r="J20" s="239"/>
    </row>
    <row r="21" spans="1:10" ht="14.25">
      <c r="A21" s="238"/>
      <c r="B21" s="219">
        <v>6</v>
      </c>
      <c r="C21" s="220" t="s">
        <v>112</v>
      </c>
      <c r="D21" s="219">
        <v>0</v>
      </c>
      <c r="E21" s="219">
        <v>0</v>
      </c>
      <c r="F21" s="223">
        <v>0</v>
      </c>
      <c r="G21" s="223">
        <v>0</v>
      </c>
      <c r="H21" s="223">
        <v>0</v>
      </c>
      <c r="I21" s="83"/>
      <c r="J21" s="239"/>
    </row>
    <row r="22" spans="1:10" ht="15" thickBot="1">
      <c r="A22" s="238"/>
      <c r="B22" s="224"/>
      <c r="C22" s="225"/>
      <c r="D22" s="224"/>
      <c r="E22" s="224"/>
      <c r="F22" s="226"/>
      <c r="G22" s="224"/>
      <c r="H22" s="226"/>
      <c r="I22" s="83"/>
      <c r="J22" s="239"/>
    </row>
    <row r="23" spans="1:10" ht="15.75" thickBot="1">
      <c r="A23" s="238"/>
      <c r="B23" s="224"/>
      <c r="C23" s="227" t="s">
        <v>17</v>
      </c>
      <c r="D23" s="228" t="s">
        <v>113</v>
      </c>
      <c r="E23" s="229"/>
      <c r="F23" s="229"/>
      <c r="G23" s="229"/>
      <c r="H23" s="230"/>
      <c r="I23" s="83"/>
      <c r="J23" s="239"/>
    </row>
    <row r="24" spans="1:10" ht="15">
      <c r="A24" s="238"/>
      <c r="B24" s="224"/>
      <c r="C24" s="233"/>
      <c r="D24" s="234"/>
      <c r="E24" s="233"/>
      <c r="F24" s="233"/>
      <c r="G24" s="233"/>
      <c r="H24" s="233"/>
      <c r="I24" s="83"/>
      <c r="J24" s="239"/>
    </row>
    <row r="25" spans="1:10" ht="15.75" thickBot="1">
      <c r="A25" s="241"/>
      <c r="B25" s="242"/>
      <c r="C25" s="243"/>
      <c r="D25" s="244"/>
      <c r="E25" s="243"/>
      <c r="F25" s="243"/>
      <c r="G25" s="243"/>
      <c r="H25" s="243"/>
      <c r="I25" s="245"/>
      <c r="J25" s="246"/>
    </row>
    <row r="26" spans="1:10" ht="15">
      <c r="A26" s="235"/>
      <c r="B26" s="247"/>
      <c r="C26" s="248"/>
      <c r="D26" s="249"/>
      <c r="E26" s="248"/>
      <c r="F26" s="248"/>
      <c r="G26" s="248"/>
      <c r="H26" s="248"/>
      <c r="I26" s="236"/>
      <c r="J26" s="237"/>
    </row>
    <row r="27" spans="1:10" ht="12.75">
      <c r="A27" s="238"/>
      <c r="B27" s="83"/>
      <c r="C27" s="83"/>
      <c r="D27" s="83"/>
      <c r="E27" s="83"/>
      <c r="F27" s="83"/>
      <c r="G27" s="83"/>
      <c r="H27" s="83"/>
      <c r="I27" s="83"/>
      <c r="J27" s="239"/>
    </row>
    <row r="28" spans="1:10" ht="12.75">
      <c r="A28" s="238"/>
      <c r="B28" s="83"/>
      <c r="C28" s="83"/>
      <c r="D28" s="83"/>
      <c r="E28" s="83"/>
      <c r="F28" s="83"/>
      <c r="G28" s="83"/>
      <c r="H28" s="83"/>
      <c r="I28" s="83"/>
      <c r="J28" s="239"/>
    </row>
    <row r="29" spans="1:10" ht="12.75">
      <c r="A29" s="238"/>
      <c r="B29" s="83"/>
      <c r="C29" s="83"/>
      <c r="D29" s="83"/>
      <c r="E29" s="83"/>
      <c r="F29" s="83"/>
      <c r="G29" s="83"/>
      <c r="H29" s="83"/>
      <c r="I29" s="83"/>
      <c r="J29" s="239"/>
    </row>
    <row r="30" spans="1:10" ht="12.75">
      <c r="A30" s="238"/>
      <c r="B30" s="83"/>
      <c r="C30" s="83"/>
      <c r="D30" s="83"/>
      <c r="E30" s="83"/>
      <c r="F30" s="83"/>
      <c r="G30" s="83"/>
      <c r="H30" s="83"/>
      <c r="I30" s="83"/>
      <c r="J30" s="239"/>
    </row>
    <row r="31" spans="1:10" ht="12.75">
      <c r="A31" s="238"/>
      <c r="B31" s="83"/>
      <c r="C31" s="83"/>
      <c r="D31" s="83"/>
      <c r="E31" s="83"/>
      <c r="F31" s="83"/>
      <c r="G31" s="83"/>
      <c r="H31" s="83"/>
      <c r="I31" s="83"/>
      <c r="J31" s="239"/>
    </row>
    <row r="32" spans="1:10" ht="12.75">
      <c r="A32" s="238"/>
      <c r="B32" s="83"/>
      <c r="C32" s="83"/>
      <c r="D32" s="83"/>
      <c r="E32" s="83"/>
      <c r="F32" s="83"/>
      <c r="G32" s="83"/>
      <c r="H32" s="83"/>
      <c r="I32" s="83"/>
      <c r="J32" s="239"/>
    </row>
    <row r="33" spans="1:10" ht="12.75">
      <c r="A33" s="238"/>
      <c r="B33" s="83"/>
      <c r="C33" s="83"/>
      <c r="D33" s="83"/>
      <c r="E33" s="83"/>
      <c r="F33" s="83"/>
      <c r="G33" s="83"/>
      <c r="H33" s="83"/>
      <c r="I33" s="83"/>
      <c r="J33" s="239"/>
    </row>
    <row r="34" spans="1:10" ht="12.75">
      <c r="A34" s="238"/>
      <c r="B34" s="83"/>
      <c r="C34" s="83"/>
      <c r="D34" s="83"/>
      <c r="E34" s="83"/>
      <c r="F34" s="83"/>
      <c r="G34" s="83"/>
      <c r="H34" s="83"/>
      <c r="I34" s="83"/>
      <c r="J34" s="239"/>
    </row>
    <row r="35" spans="1:10" ht="12.75">
      <c r="A35" s="238"/>
      <c r="B35" s="83"/>
      <c r="C35" s="83"/>
      <c r="D35" s="83"/>
      <c r="E35" s="83"/>
      <c r="F35" s="83"/>
      <c r="G35" s="83"/>
      <c r="H35" s="83"/>
      <c r="I35" s="83"/>
      <c r="J35" s="239"/>
    </row>
    <row r="36" spans="1:10" ht="12.75">
      <c r="A36" s="238"/>
      <c r="B36" s="83"/>
      <c r="C36" s="83"/>
      <c r="D36" s="83"/>
      <c r="E36" s="83"/>
      <c r="F36" s="83"/>
      <c r="G36" s="83"/>
      <c r="H36" s="83"/>
      <c r="I36" s="83"/>
      <c r="J36" s="239"/>
    </row>
    <row r="37" spans="1:10" ht="12.75">
      <c r="A37" s="238"/>
      <c r="B37" s="83"/>
      <c r="C37" s="83"/>
      <c r="D37" s="83"/>
      <c r="E37" s="83"/>
      <c r="F37" s="83"/>
      <c r="G37" s="83"/>
      <c r="H37" s="83"/>
      <c r="I37" s="83"/>
      <c r="J37" s="239"/>
    </row>
    <row r="38" spans="1:10" ht="12.75">
      <c r="A38" s="238"/>
      <c r="B38" s="83"/>
      <c r="C38" s="83"/>
      <c r="D38" s="83"/>
      <c r="E38" s="83"/>
      <c r="F38" s="83"/>
      <c r="G38" s="83"/>
      <c r="H38" s="83"/>
      <c r="I38" s="83"/>
      <c r="J38" s="239"/>
    </row>
    <row r="39" spans="1:10" ht="13.5" thickBot="1">
      <c r="A39" s="238"/>
      <c r="B39" s="83"/>
      <c r="C39" s="83"/>
      <c r="D39" s="83"/>
      <c r="E39" s="83"/>
      <c r="F39" s="83"/>
      <c r="G39" s="83"/>
      <c r="H39" s="83"/>
      <c r="I39" s="83"/>
      <c r="J39" s="239"/>
    </row>
    <row r="40" spans="1:10" ht="15.75" thickBot="1">
      <c r="A40" s="238"/>
      <c r="B40" s="240"/>
      <c r="C40" s="211" t="s">
        <v>114</v>
      </c>
      <c r="D40" s="204"/>
      <c r="E40" s="205"/>
      <c r="F40" s="206"/>
      <c r="G40" s="207"/>
      <c r="H40" s="208"/>
      <c r="I40" s="208"/>
      <c r="J40" s="239"/>
    </row>
    <row r="41" spans="1:10" ht="13.5" thickBot="1">
      <c r="A41" s="238"/>
      <c r="B41" s="240"/>
      <c r="C41" s="83"/>
      <c r="D41" s="83"/>
      <c r="E41" s="83"/>
      <c r="F41" s="83"/>
      <c r="G41" s="83"/>
      <c r="H41" s="83"/>
      <c r="I41" s="83"/>
      <c r="J41" s="239"/>
    </row>
    <row r="42" spans="1:10" ht="12.75">
      <c r="A42" s="238"/>
      <c r="B42" s="184" t="s">
        <v>97</v>
      </c>
      <c r="C42" s="185" t="s">
        <v>0</v>
      </c>
      <c r="D42" s="183" t="s">
        <v>105</v>
      </c>
      <c r="E42" s="183" t="s">
        <v>106</v>
      </c>
      <c r="F42" s="231" t="s">
        <v>107</v>
      </c>
      <c r="G42" s="232" t="s">
        <v>1</v>
      </c>
      <c r="H42" s="232" t="s">
        <v>15</v>
      </c>
      <c r="I42" s="232" t="s">
        <v>15</v>
      </c>
      <c r="J42" s="239"/>
    </row>
    <row r="43" spans="1:10" ht="14.25">
      <c r="A43" s="238"/>
      <c r="B43" s="219">
        <v>1</v>
      </c>
      <c r="C43" s="220" t="s">
        <v>7</v>
      </c>
      <c r="D43" s="219">
        <v>1090</v>
      </c>
      <c r="E43" s="219">
        <v>7</v>
      </c>
      <c r="F43" s="221">
        <v>5000</v>
      </c>
      <c r="G43" s="219">
        <v>29.5</v>
      </c>
      <c r="H43" s="221">
        <f>D43+F43+1750</f>
        <v>7840</v>
      </c>
      <c r="I43" s="221">
        <f>E43+G43+1750</f>
        <v>1786.5</v>
      </c>
      <c r="J43" s="239"/>
    </row>
    <row r="44" spans="1:10" ht="15.75">
      <c r="A44" s="238"/>
      <c r="B44" s="219">
        <v>2</v>
      </c>
      <c r="C44" s="220" t="s">
        <v>115</v>
      </c>
      <c r="D44" s="219">
        <v>284</v>
      </c>
      <c r="E44" s="219">
        <v>1</v>
      </c>
      <c r="F44" s="221">
        <v>5000</v>
      </c>
      <c r="G44" s="222">
        <v>30.5</v>
      </c>
      <c r="H44" s="221">
        <f>D44+F44+250</f>
        <v>5534</v>
      </c>
      <c r="I44" s="221">
        <f>E44+G44+250</f>
        <v>281.5</v>
      </c>
      <c r="J44" s="239"/>
    </row>
    <row r="45" spans="1:10" ht="15" thickBot="1">
      <c r="A45" s="238"/>
      <c r="B45" s="224"/>
      <c r="C45" s="225"/>
      <c r="D45" s="224"/>
      <c r="E45" s="224"/>
      <c r="F45" s="226"/>
      <c r="G45" s="224"/>
      <c r="H45" s="226"/>
      <c r="I45" s="226"/>
      <c r="J45" s="239"/>
    </row>
    <row r="46" spans="1:10" ht="15.75" thickBot="1">
      <c r="A46" s="238"/>
      <c r="B46" s="224"/>
      <c r="C46" s="227" t="s">
        <v>17</v>
      </c>
      <c r="D46" s="228" t="s">
        <v>116</v>
      </c>
      <c r="E46" s="229"/>
      <c r="F46" s="229"/>
      <c r="G46" s="229"/>
      <c r="H46" s="230"/>
      <c r="I46" s="230"/>
      <c r="J46" s="239"/>
    </row>
    <row r="47" spans="1:10" ht="14.25">
      <c r="A47" s="238"/>
      <c r="B47" s="83"/>
      <c r="C47" s="224"/>
      <c r="D47" s="225"/>
      <c r="E47" s="224"/>
      <c r="F47" s="224"/>
      <c r="G47" s="226"/>
      <c r="H47" s="224"/>
      <c r="I47" s="226"/>
      <c r="J47" s="239"/>
    </row>
    <row r="48" spans="1:10" ht="12.75">
      <c r="A48" s="238"/>
      <c r="B48" s="83"/>
      <c r="C48" s="83"/>
      <c r="D48" s="83"/>
      <c r="E48" s="83"/>
      <c r="F48" s="83"/>
      <c r="G48" s="83"/>
      <c r="H48" s="83"/>
      <c r="I48" s="83"/>
      <c r="J48" s="239"/>
    </row>
    <row r="49" spans="1:10" ht="13.5" thickBot="1">
      <c r="A49" s="241"/>
      <c r="B49" s="245"/>
      <c r="C49" s="245"/>
      <c r="D49" s="245"/>
      <c r="E49" s="245"/>
      <c r="F49" s="245"/>
      <c r="G49" s="245"/>
      <c r="H49" s="245"/>
      <c r="I49" s="245"/>
      <c r="J49" s="246"/>
    </row>
  </sheetData>
  <printOptions/>
  <pageMargins left="0.75" right="0.75" top="1" bottom="1" header="0" footer="0"/>
  <pageSetup horizontalDpi="600" verticalDpi="600" orientation="landscape" paperSize="9" scale="83" r:id="rId2"/>
  <rowBreaks count="1" manualBreakCount="1">
    <brk id="2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5:G33"/>
  <sheetViews>
    <sheetView view="pageBreakPreview" zoomScale="75" zoomScaleNormal="50" zoomScaleSheetLayoutView="75" workbookViewId="0" topLeftCell="A1">
      <selection activeCell="A1" sqref="A1"/>
    </sheetView>
  </sheetViews>
  <sheetFormatPr defaultColWidth="11.421875" defaultRowHeight="12.75"/>
  <cols>
    <col min="2" max="2" width="47.8515625" style="0" bestFit="1" customWidth="1"/>
    <col min="3" max="3" width="17.28125" style="0" bestFit="1" customWidth="1"/>
    <col min="4" max="4" width="22.421875" style="0" customWidth="1"/>
    <col min="5" max="6" width="17.8515625" style="0" bestFit="1" customWidth="1"/>
    <col min="7" max="7" width="12.7109375" style="0" bestFit="1" customWidth="1"/>
  </cols>
  <sheetData>
    <row r="14" ht="13.5" thickBot="1"/>
    <row r="15" spans="1:7" ht="18.75" thickBot="1">
      <c r="A15" s="160"/>
      <c r="B15" s="161" t="s">
        <v>0</v>
      </c>
      <c r="C15" s="161" t="s">
        <v>57</v>
      </c>
      <c r="D15" s="161" t="s">
        <v>58</v>
      </c>
      <c r="E15" s="162" t="s">
        <v>59</v>
      </c>
      <c r="F15" s="163" t="s">
        <v>60</v>
      </c>
      <c r="G15" s="164" t="s">
        <v>15</v>
      </c>
    </row>
    <row r="16" spans="1:7" ht="18">
      <c r="A16" s="115">
        <v>1</v>
      </c>
      <c r="B16" s="165" t="s">
        <v>4</v>
      </c>
      <c r="C16" s="115">
        <v>6</v>
      </c>
      <c r="D16" s="115">
        <v>6</v>
      </c>
      <c r="E16" s="166">
        <v>1</v>
      </c>
      <c r="F16" s="166">
        <v>2</v>
      </c>
      <c r="G16" s="166">
        <f aca="true" t="shared" si="0" ref="G16:G31">SUM(C16:F16)</f>
        <v>15</v>
      </c>
    </row>
    <row r="17" spans="1:7" ht="18">
      <c r="A17" s="115">
        <v>2</v>
      </c>
      <c r="B17" s="165" t="s">
        <v>84</v>
      </c>
      <c r="C17" s="115">
        <v>6</v>
      </c>
      <c r="D17" s="115">
        <v>6</v>
      </c>
      <c r="E17" s="167">
        <v>2</v>
      </c>
      <c r="F17" s="167">
        <v>3</v>
      </c>
      <c r="G17" s="166">
        <f t="shared" si="0"/>
        <v>17</v>
      </c>
    </row>
    <row r="18" spans="1:7" ht="18">
      <c r="A18" s="115">
        <v>3</v>
      </c>
      <c r="B18" s="165" t="s">
        <v>7</v>
      </c>
      <c r="C18" s="115">
        <v>6</v>
      </c>
      <c r="D18" s="115">
        <v>1</v>
      </c>
      <c r="E18" s="167">
        <v>5</v>
      </c>
      <c r="F18" s="167">
        <v>5</v>
      </c>
      <c r="G18" s="166">
        <f t="shared" si="0"/>
        <v>17</v>
      </c>
    </row>
    <row r="19" spans="1:7" ht="18">
      <c r="A19" s="115">
        <v>4</v>
      </c>
      <c r="B19" s="165" t="s">
        <v>8</v>
      </c>
      <c r="C19" s="115">
        <v>6</v>
      </c>
      <c r="D19" s="115">
        <v>6</v>
      </c>
      <c r="E19" s="168">
        <v>6.5</v>
      </c>
      <c r="F19" s="167">
        <v>1</v>
      </c>
      <c r="G19" s="169">
        <f t="shared" si="0"/>
        <v>19.5</v>
      </c>
    </row>
    <row r="20" spans="1:7" ht="18">
      <c r="A20" s="115">
        <v>5</v>
      </c>
      <c r="B20" s="165" t="s">
        <v>62</v>
      </c>
      <c r="C20" s="115">
        <v>6</v>
      </c>
      <c r="D20" s="115">
        <v>6</v>
      </c>
      <c r="E20" s="167">
        <v>3</v>
      </c>
      <c r="F20" s="167">
        <v>5</v>
      </c>
      <c r="G20" s="166">
        <f t="shared" si="0"/>
        <v>20</v>
      </c>
    </row>
    <row r="21" spans="1:7" ht="18">
      <c r="A21" s="115">
        <v>6</v>
      </c>
      <c r="B21" s="165" t="s">
        <v>3</v>
      </c>
      <c r="C21" s="115">
        <v>6</v>
      </c>
      <c r="D21" s="115">
        <v>6</v>
      </c>
      <c r="E21" s="167">
        <v>4</v>
      </c>
      <c r="F21" s="167">
        <v>5</v>
      </c>
      <c r="G21" s="166">
        <f t="shared" si="0"/>
        <v>21</v>
      </c>
    </row>
    <row r="22" spans="1:7" ht="18">
      <c r="A22" s="115">
        <v>7</v>
      </c>
      <c r="B22" s="165" t="s">
        <v>10</v>
      </c>
      <c r="C22" s="115">
        <v>6</v>
      </c>
      <c r="D22" s="115">
        <v>6</v>
      </c>
      <c r="E22" s="167">
        <v>16</v>
      </c>
      <c r="F22" s="167">
        <v>16</v>
      </c>
      <c r="G22" s="166">
        <f t="shared" si="0"/>
        <v>44</v>
      </c>
    </row>
    <row r="23" spans="1:7" ht="18">
      <c r="A23" s="115">
        <v>8</v>
      </c>
      <c r="B23" s="165" t="s">
        <v>13</v>
      </c>
      <c r="C23" s="115">
        <v>6</v>
      </c>
      <c r="D23" s="115">
        <v>6</v>
      </c>
      <c r="E23" s="167">
        <v>16</v>
      </c>
      <c r="F23" s="167">
        <v>16</v>
      </c>
      <c r="G23" s="166">
        <f t="shared" si="0"/>
        <v>44</v>
      </c>
    </row>
    <row r="24" spans="1:7" ht="18">
      <c r="A24" s="115">
        <v>9</v>
      </c>
      <c r="B24" s="165" t="s">
        <v>2</v>
      </c>
      <c r="C24" s="115">
        <v>6</v>
      </c>
      <c r="D24" s="115">
        <v>6</v>
      </c>
      <c r="E24" s="167">
        <v>16</v>
      </c>
      <c r="F24" s="167">
        <v>16</v>
      </c>
      <c r="G24" s="166">
        <f t="shared" si="0"/>
        <v>44</v>
      </c>
    </row>
    <row r="25" spans="1:7" ht="18">
      <c r="A25" s="115">
        <v>10</v>
      </c>
      <c r="B25" s="165" t="s">
        <v>89</v>
      </c>
      <c r="C25" s="115">
        <v>6</v>
      </c>
      <c r="D25" s="115">
        <v>6</v>
      </c>
      <c r="E25" s="167">
        <v>16</v>
      </c>
      <c r="F25" s="167">
        <v>16</v>
      </c>
      <c r="G25" s="166">
        <f t="shared" si="0"/>
        <v>44</v>
      </c>
    </row>
    <row r="26" spans="1:7" ht="18">
      <c r="A26" s="115">
        <v>11</v>
      </c>
      <c r="B26" s="165" t="s">
        <v>6</v>
      </c>
      <c r="C26" s="115">
        <v>6</v>
      </c>
      <c r="D26" s="115">
        <v>16</v>
      </c>
      <c r="E26" s="168">
        <v>6.5</v>
      </c>
      <c r="F26" s="167">
        <v>16</v>
      </c>
      <c r="G26" s="169">
        <f t="shared" si="0"/>
        <v>44.5</v>
      </c>
    </row>
    <row r="27" spans="1:7" ht="18">
      <c r="A27" s="115">
        <v>12</v>
      </c>
      <c r="B27" s="170" t="s">
        <v>94</v>
      </c>
      <c r="C27" s="115">
        <v>16</v>
      </c>
      <c r="D27" s="115">
        <v>16</v>
      </c>
      <c r="E27" s="167">
        <v>16</v>
      </c>
      <c r="F27" s="167">
        <v>16</v>
      </c>
      <c r="G27" s="166">
        <f t="shared" si="0"/>
        <v>64</v>
      </c>
    </row>
    <row r="28" spans="1:7" ht="18">
      <c r="A28" s="115">
        <v>13</v>
      </c>
      <c r="B28" s="171" t="s">
        <v>91</v>
      </c>
      <c r="C28" s="172">
        <v>16</v>
      </c>
      <c r="D28" s="115">
        <v>16</v>
      </c>
      <c r="E28" s="167">
        <v>16</v>
      </c>
      <c r="F28" s="167">
        <v>16</v>
      </c>
      <c r="G28" s="166">
        <f t="shared" si="0"/>
        <v>64</v>
      </c>
    </row>
    <row r="29" spans="1:7" ht="18">
      <c r="A29" s="115">
        <v>14</v>
      </c>
      <c r="B29" s="170" t="s">
        <v>78</v>
      </c>
      <c r="C29" s="115">
        <v>16</v>
      </c>
      <c r="D29" s="115">
        <v>16</v>
      </c>
      <c r="E29" s="167">
        <v>16</v>
      </c>
      <c r="F29" s="167">
        <v>16</v>
      </c>
      <c r="G29" s="166">
        <f t="shared" si="0"/>
        <v>64</v>
      </c>
    </row>
    <row r="30" spans="1:7" ht="18">
      <c r="A30" s="115">
        <v>15</v>
      </c>
      <c r="B30" s="165" t="s">
        <v>92</v>
      </c>
      <c r="C30" s="115">
        <v>16</v>
      </c>
      <c r="D30" s="115">
        <v>16</v>
      </c>
      <c r="E30" s="167">
        <v>16</v>
      </c>
      <c r="F30" s="167">
        <v>16</v>
      </c>
      <c r="G30" s="166">
        <f t="shared" si="0"/>
        <v>64</v>
      </c>
    </row>
    <row r="31" spans="1:7" ht="18">
      <c r="A31" s="115">
        <v>16</v>
      </c>
      <c r="B31" s="165" t="s">
        <v>95</v>
      </c>
      <c r="C31" s="115">
        <v>16</v>
      </c>
      <c r="D31" s="115">
        <v>16</v>
      </c>
      <c r="E31" s="167">
        <v>16</v>
      </c>
      <c r="F31" s="167">
        <v>16</v>
      </c>
      <c r="G31" s="166">
        <f t="shared" si="0"/>
        <v>64</v>
      </c>
    </row>
    <row r="32" spans="1:7" ht="13.5" thickBot="1">
      <c r="A32" s="173"/>
      <c r="B32" s="173"/>
      <c r="C32" s="174"/>
      <c r="D32" s="175"/>
      <c r="E32" s="175"/>
      <c r="F32" s="175"/>
      <c r="G32" s="176"/>
    </row>
    <row r="33" spans="1:7" ht="18.75" thickBot="1">
      <c r="A33" s="173"/>
      <c r="B33" s="177" t="s">
        <v>17</v>
      </c>
      <c r="C33" s="178"/>
      <c r="D33" s="179" t="s">
        <v>4</v>
      </c>
      <c r="E33" s="180"/>
      <c r="F33" s="181" t="s">
        <v>93</v>
      </c>
      <c r="G33" s="182"/>
    </row>
  </sheetData>
  <printOptions/>
  <pageMargins left="0.75" right="0.75" top="1" bottom="1" header="0" footer="0"/>
  <pageSetup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4:G34"/>
  <sheetViews>
    <sheetView view="pageBreakPreview" zoomScale="75" zoomScaleNormal="50" zoomScaleSheetLayoutView="75" workbookViewId="0" topLeftCell="A1">
      <selection activeCell="A1" sqref="A1"/>
    </sheetView>
  </sheetViews>
  <sheetFormatPr defaultColWidth="11.421875" defaultRowHeight="12.75"/>
  <cols>
    <col min="2" max="2" width="47.8515625" style="0" bestFit="1" customWidth="1"/>
    <col min="3" max="3" width="17.28125" style="0" bestFit="1" customWidth="1"/>
    <col min="4" max="4" width="18.7109375" style="0" customWidth="1"/>
    <col min="5" max="6" width="17.8515625" style="0" bestFit="1" customWidth="1"/>
    <col min="7" max="7" width="13.57421875" style="0" customWidth="1"/>
  </cols>
  <sheetData>
    <row r="13" ht="13.5" thickBot="1"/>
    <row r="14" spans="1:7" ht="18.75" thickBot="1">
      <c r="A14" s="7"/>
      <c r="B14" s="12" t="s">
        <v>0</v>
      </c>
      <c r="C14" s="12" t="s">
        <v>57</v>
      </c>
      <c r="D14" s="12" t="s">
        <v>58</v>
      </c>
      <c r="E14" s="105" t="s">
        <v>59</v>
      </c>
      <c r="F14" s="106" t="s">
        <v>60</v>
      </c>
      <c r="G14" s="72" t="s">
        <v>15</v>
      </c>
    </row>
    <row r="15" spans="1:7" ht="18">
      <c r="A15" s="107">
        <v>1</v>
      </c>
      <c r="B15" s="108" t="s">
        <v>3</v>
      </c>
      <c r="C15" s="107">
        <v>6</v>
      </c>
      <c r="D15" s="107">
        <v>6</v>
      </c>
      <c r="E15" s="145">
        <v>1</v>
      </c>
      <c r="F15" s="145">
        <v>1</v>
      </c>
      <c r="G15" s="145">
        <f aca="true" t="shared" si="0" ref="G15:G31">SUM(C15:F15)</f>
        <v>14</v>
      </c>
    </row>
    <row r="16" spans="1:7" ht="18">
      <c r="A16" s="107">
        <v>2</v>
      </c>
      <c r="B16" s="108" t="s">
        <v>2</v>
      </c>
      <c r="C16" s="107">
        <v>6</v>
      </c>
      <c r="D16" s="107">
        <v>6</v>
      </c>
      <c r="E16" s="130">
        <v>2</v>
      </c>
      <c r="F16" s="130">
        <v>3</v>
      </c>
      <c r="G16" s="145">
        <f t="shared" si="0"/>
        <v>17</v>
      </c>
    </row>
    <row r="17" spans="1:7" ht="18">
      <c r="A17" s="107">
        <v>3</v>
      </c>
      <c r="B17" s="148" t="s">
        <v>78</v>
      </c>
      <c r="C17" s="107">
        <v>6</v>
      </c>
      <c r="D17" s="107">
        <v>6</v>
      </c>
      <c r="E17" s="130">
        <v>4</v>
      </c>
      <c r="F17" s="130">
        <v>2</v>
      </c>
      <c r="G17" s="145">
        <f t="shared" si="0"/>
        <v>18</v>
      </c>
    </row>
    <row r="18" spans="1:7" ht="18">
      <c r="A18" s="107">
        <v>4</v>
      </c>
      <c r="B18" s="108" t="s">
        <v>6</v>
      </c>
      <c r="C18" s="107">
        <v>6</v>
      </c>
      <c r="D18" s="107">
        <v>6</v>
      </c>
      <c r="E18" s="130">
        <v>3</v>
      </c>
      <c r="F18" s="130">
        <v>6</v>
      </c>
      <c r="G18" s="145">
        <f t="shared" si="0"/>
        <v>21</v>
      </c>
    </row>
    <row r="19" spans="1:7" ht="18">
      <c r="A19" s="107">
        <v>5</v>
      </c>
      <c r="B19" s="108" t="s">
        <v>84</v>
      </c>
      <c r="C19" s="107">
        <v>6</v>
      </c>
      <c r="D19" s="107">
        <v>6</v>
      </c>
      <c r="E19" s="130">
        <v>5</v>
      </c>
      <c r="F19" s="130">
        <v>6</v>
      </c>
      <c r="G19" s="145">
        <f t="shared" si="0"/>
        <v>23</v>
      </c>
    </row>
    <row r="20" spans="1:7" ht="18">
      <c r="A20" s="107">
        <v>7</v>
      </c>
      <c r="B20" s="108" t="s">
        <v>4</v>
      </c>
      <c r="C20" s="107">
        <v>6</v>
      </c>
      <c r="D20" s="107">
        <v>6</v>
      </c>
      <c r="E20" s="130">
        <v>7</v>
      </c>
      <c r="F20" s="130">
        <v>6</v>
      </c>
      <c r="G20" s="145">
        <f t="shared" si="0"/>
        <v>25</v>
      </c>
    </row>
    <row r="21" spans="1:7" ht="18">
      <c r="A21" s="107">
        <v>7</v>
      </c>
      <c r="B21" s="108" t="s">
        <v>7</v>
      </c>
      <c r="C21" s="107">
        <v>6</v>
      </c>
      <c r="D21" s="107">
        <v>6</v>
      </c>
      <c r="E21" s="130">
        <v>7</v>
      </c>
      <c r="F21" s="130">
        <v>6</v>
      </c>
      <c r="G21" s="145">
        <f t="shared" si="0"/>
        <v>25</v>
      </c>
    </row>
    <row r="22" spans="1:7" ht="18">
      <c r="A22" s="107">
        <v>7</v>
      </c>
      <c r="B22" s="108" t="s">
        <v>8</v>
      </c>
      <c r="C22" s="107">
        <v>6</v>
      </c>
      <c r="D22" s="107">
        <v>6</v>
      </c>
      <c r="E22" s="130">
        <v>7</v>
      </c>
      <c r="F22" s="130">
        <v>6</v>
      </c>
      <c r="G22" s="145">
        <f t="shared" si="0"/>
        <v>25</v>
      </c>
    </row>
    <row r="23" spans="1:7" ht="18">
      <c r="A23" s="107">
        <v>10</v>
      </c>
      <c r="B23" s="108" t="s">
        <v>90</v>
      </c>
      <c r="C23" s="107">
        <v>6</v>
      </c>
      <c r="D23" s="107">
        <v>6</v>
      </c>
      <c r="E23" s="130">
        <v>16</v>
      </c>
      <c r="F23" s="130">
        <v>16</v>
      </c>
      <c r="G23" s="145">
        <f t="shared" si="0"/>
        <v>44</v>
      </c>
    </row>
    <row r="24" spans="1:7" ht="18">
      <c r="A24" s="107">
        <v>10</v>
      </c>
      <c r="B24" s="108" t="s">
        <v>89</v>
      </c>
      <c r="C24" s="107">
        <v>6</v>
      </c>
      <c r="D24" s="107">
        <v>6</v>
      </c>
      <c r="E24" s="130">
        <v>16</v>
      </c>
      <c r="F24" s="130">
        <v>16</v>
      </c>
      <c r="G24" s="145">
        <f t="shared" si="0"/>
        <v>44</v>
      </c>
    </row>
    <row r="25" spans="1:7" ht="18">
      <c r="A25" s="107">
        <v>10</v>
      </c>
      <c r="B25" s="148" t="s">
        <v>70</v>
      </c>
      <c r="C25" s="107">
        <v>6</v>
      </c>
      <c r="D25" s="107">
        <v>6</v>
      </c>
      <c r="E25" s="130">
        <v>16</v>
      </c>
      <c r="F25" s="130">
        <v>16</v>
      </c>
      <c r="G25" s="145">
        <f t="shared" si="0"/>
        <v>44</v>
      </c>
    </row>
    <row r="26" spans="1:7" ht="18">
      <c r="A26" s="107">
        <v>14.5</v>
      </c>
      <c r="B26" s="108" t="s">
        <v>62</v>
      </c>
      <c r="C26" s="107">
        <v>16</v>
      </c>
      <c r="D26" s="107">
        <v>16</v>
      </c>
      <c r="E26" s="130">
        <v>16</v>
      </c>
      <c r="F26" s="130">
        <v>16</v>
      </c>
      <c r="G26" s="145">
        <f t="shared" si="0"/>
        <v>64</v>
      </c>
    </row>
    <row r="27" spans="1:7" ht="18">
      <c r="A27" s="107">
        <v>14.5</v>
      </c>
      <c r="B27" s="108" t="s">
        <v>13</v>
      </c>
      <c r="C27" s="154">
        <v>16</v>
      </c>
      <c r="D27" s="107">
        <v>16</v>
      </c>
      <c r="E27" s="130">
        <v>16</v>
      </c>
      <c r="F27" s="130">
        <v>16</v>
      </c>
      <c r="G27" s="145">
        <f t="shared" si="0"/>
        <v>64</v>
      </c>
    </row>
    <row r="28" spans="1:7" ht="18">
      <c r="A28" s="107">
        <v>14.5</v>
      </c>
      <c r="B28" s="108" t="s">
        <v>10</v>
      </c>
      <c r="C28" s="154">
        <v>16</v>
      </c>
      <c r="D28" s="107">
        <v>16</v>
      </c>
      <c r="E28" s="130">
        <v>16</v>
      </c>
      <c r="F28" s="130">
        <v>16</v>
      </c>
      <c r="G28" s="145">
        <f t="shared" si="0"/>
        <v>64</v>
      </c>
    </row>
    <row r="29" spans="1:7" ht="18">
      <c r="A29" s="107">
        <v>14.5</v>
      </c>
      <c r="B29" s="148" t="s">
        <v>85</v>
      </c>
      <c r="C29" s="107">
        <v>16</v>
      </c>
      <c r="D29" s="107">
        <v>16</v>
      </c>
      <c r="E29" s="130">
        <v>16</v>
      </c>
      <c r="F29" s="130">
        <v>16</v>
      </c>
      <c r="G29" s="145">
        <f t="shared" si="0"/>
        <v>64</v>
      </c>
    </row>
    <row r="30" spans="1:7" ht="18">
      <c r="A30" s="107">
        <v>14.5</v>
      </c>
      <c r="B30" s="148" t="s">
        <v>86</v>
      </c>
      <c r="C30" s="107">
        <v>16</v>
      </c>
      <c r="D30" s="107">
        <v>16</v>
      </c>
      <c r="E30" s="130">
        <v>16</v>
      </c>
      <c r="F30" s="130">
        <v>16</v>
      </c>
      <c r="G30" s="145">
        <f t="shared" si="0"/>
        <v>64</v>
      </c>
    </row>
    <row r="31" spans="1:7" ht="18">
      <c r="A31" s="107">
        <v>14.5</v>
      </c>
      <c r="B31" s="148" t="s">
        <v>14</v>
      </c>
      <c r="C31" s="107">
        <v>16</v>
      </c>
      <c r="D31" s="107">
        <v>16</v>
      </c>
      <c r="E31" s="130">
        <v>16</v>
      </c>
      <c r="F31" s="130">
        <v>16</v>
      </c>
      <c r="G31" s="145">
        <f t="shared" si="0"/>
        <v>64</v>
      </c>
    </row>
    <row r="32" spans="1:7" ht="13.5" thickBot="1">
      <c r="A32" s="8"/>
      <c r="B32" s="8"/>
      <c r="C32" s="155"/>
      <c r="D32" s="156"/>
      <c r="E32" s="156"/>
      <c r="F32" s="156"/>
      <c r="G32" s="157"/>
    </row>
    <row r="33" spans="1:7" ht="18.75" thickBot="1">
      <c r="A33" s="8"/>
      <c r="B33" s="14" t="s">
        <v>17</v>
      </c>
      <c r="C33" s="144"/>
      <c r="D33" s="139" t="s">
        <v>87</v>
      </c>
      <c r="E33" s="158"/>
      <c r="F33" s="104" t="s">
        <v>88</v>
      </c>
      <c r="G33" s="159"/>
    </row>
    <row r="34" spans="1:7" ht="12.75">
      <c r="A34" s="7"/>
      <c r="B34" s="7"/>
      <c r="C34" s="7"/>
      <c r="D34" s="7"/>
      <c r="E34" s="7"/>
      <c r="F34" s="7"/>
      <c r="G34" s="7"/>
    </row>
  </sheetData>
  <printOptions/>
  <pageMargins left="0.75" right="0.75" top="1" bottom="1" header="0" footer="0"/>
  <pageSetup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5:K39"/>
  <sheetViews>
    <sheetView view="pageBreakPreview" zoomScale="65" zoomScaleNormal="50" zoomScaleSheetLayoutView="65" workbookViewId="0" topLeftCell="A1">
      <selection activeCell="A1" sqref="A1"/>
    </sheetView>
  </sheetViews>
  <sheetFormatPr defaultColWidth="11.421875" defaultRowHeight="12.75"/>
  <cols>
    <col min="1" max="1" width="12.28125" style="0" customWidth="1"/>
    <col min="2" max="2" width="42.421875" style="0" customWidth="1"/>
    <col min="3" max="3" width="15.8515625" style="0" customWidth="1"/>
    <col min="4" max="4" width="16.57421875" style="0" customWidth="1"/>
    <col min="5" max="5" width="16.00390625" style="0" customWidth="1"/>
    <col min="6" max="6" width="18.00390625" style="0" customWidth="1"/>
    <col min="7" max="7" width="15.7109375" style="0" customWidth="1"/>
    <col min="8" max="8" width="16.00390625" style="0" customWidth="1"/>
    <col min="10" max="10" width="15.28125" style="0" customWidth="1"/>
    <col min="11" max="11" width="17.00390625" style="0" customWidth="1"/>
  </cols>
  <sheetData>
    <row r="14" ht="13.5" thickBot="1"/>
    <row r="15" spans="1:11" ht="16.5" thickBot="1">
      <c r="A15" s="137"/>
      <c r="B15" s="138" t="s">
        <v>0</v>
      </c>
      <c r="C15" s="138" t="s">
        <v>57</v>
      </c>
      <c r="D15" s="138" t="s">
        <v>58</v>
      </c>
      <c r="E15" s="139" t="s">
        <v>59</v>
      </c>
      <c r="F15" s="140" t="s">
        <v>60</v>
      </c>
      <c r="G15" s="140" t="s">
        <v>76</v>
      </c>
      <c r="H15" s="140" t="s">
        <v>77</v>
      </c>
      <c r="I15" s="141" t="s">
        <v>15</v>
      </c>
      <c r="J15" s="142" t="s">
        <v>16</v>
      </c>
      <c r="K15" s="143" t="s">
        <v>1</v>
      </c>
    </row>
    <row r="16" spans="1:11" ht="18">
      <c r="A16" s="107">
        <v>1</v>
      </c>
      <c r="B16" s="108" t="s">
        <v>8</v>
      </c>
      <c r="C16" s="107">
        <v>1</v>
      </c>
      <c r="D16" s="107">
        <v>6.5</v>
      </c>
      <c r="E16" s="130">
        <v>2</v>
      </c>
      <c r="F16" s="130">
        <v>3</v>
      </c>
      <c r="G16" s="145">
        <v>4</v>
      </c>
      <c r="H16" s="145">
        <v>2</v>
      </c>
      <c r="I16" s="110">
        <f aca="true" t="shared" si="0" ref="I16:I32">+H16+G16+F16+E16+D16+C16</f>
        <v>18.5</v>
      </c>
      <c r="J16" s="146"/>
      <c r="K16" s="117"/>
    </row>
    <row r="17" spans="1:11" ht="18">
      <c r="A17" s="107">
        <v>2</v>
      </c>
      <c r="B17" s="117" t="s">
        <v>2</v>
      </c>
      <c r="C17" s="107">
        <v>6</v>
      </c>
      <c r="D17" s="107">
        <v>3</v>
      </c>
      <c r="E17" s="118">
        <v>6.5</v>
      </c>
      <c r="F17" s="130">
        <v>5</v>
      </c>
      <c r="G17" s="145">
        <v>1</v>
      </c>
      <c r="H17" s="145">
        <v>3</v>
      </c>
      <c r="I17" s="110">
        <f t="shared" si="0"/>
        <v>24.5</v>
      </c>
      <c r="J17" s="147"/>
      <c r="K17" s="108"/>
    </row>
    <row r="18" spans="1:11" ht="18">
      <c r="A18" s="107">
        <v>3</v>
      </c>
      <c r="B18" s="148" t="s">
        <v>5</v>
      </c>
      <c r="C18" s="107">
        <v>6</v>
      </c>
      <c r="D18" s="107">
        <v>2</v>
      </c>
      <c r="E18" s="130">
        <v>3</v>
      </c>
      <c r="F18" s="130">
        <v>1</v>
      </c>
      <c r="G18" s="145">
        <v>8</v>
      </c>
      <c r="H18" s="145">
        <v>5</v>
      </c>
      <c r="I18" s="110">
        <f t="shared" si="0"/>
        <v>25</v>
      </c>
      <c r="J18" s="147"/>
      <c r="K18" s="108"/>
    </row>
    <row r="19" spans="1:11" ht="18">
      <c r="A19" s="107">
        <v>4</v>
      </c>
      <c r="B19" s="108" t="s">
        <v>3</v>
      </c>
      <c r="C19" s="107">
        <v>6</v>
      </c>
      <c r="D19" s="107">
        <v>6.5</v>
      </c>
      <c r="E19" s="130">
        <v>1</v>
      </c>
      <c r="F19" s="130">
        <v>8</v>
      </c>
      <c r="G19" s="145">
        <v>9</v>
      </c>
      <c r="H19" s="145">
        <v>1</v>
      </c>
      <c r="I19" s="110">
        <f t="shared" si="0"/>
        <v>31.5</v>
      </c>
      <c r="J19" s="147"/>
      <c r="K19" s="108"/>
    </row>
    <row r="20" spans="1:11" ht="18">
      <c r="A20" s="107">
        <v>5</v>
      </c>
      <c r="B20" s="108" t="s">
        <v>72</v>
      </c>
      <c r="C20" s="107">
        <v>6</v>
      </c>
      <c r="D20" s="107">
        <v>6.5</v>
      </c>
      <c r="E20" s="118">
        <v>6.5</v>
      </c>
      <c r="F20" s="130">
        <v>6</v>
      </c>
      <c r="G20" s="145">
        <v>5</v>
      </c>
      <c r="H20" s="145">
        <v>4</v>
      </c>
      <c r="I20" s="110">
        <f>+H21+G21+F21+E21+D21+C21</f>
        <v>34</v>
      </c>
      <c r="J20" s="107">
        <v>4</v>
      </c>
      <c r="K20" s="107">
        <v>25.5</v>
      </c>
    </row>
    <row r="21" spans="1:11" ht="18">
      <c r="A21" s="107">
        <v>6</v>
      </c>
      <c r="B21" s="108" t="s">
        <v>7</v>
      </c>
      <c r="C21" s="107">
        <v>2</v>
      </c>
      <c r="D21" s="107">
        <v>6.5</v>
      </c>
      <c r="E21" s="118">
        <v>6.5</v>
      </c>
      <c r="F21" s="130">
        <v>4</v>
      </c>
      <c r="G21" s="145">
        <v>6</v>
      </c>
      <c r="H21" s="145">
        <v>9</v>
      </c>
      <c r="I21" s="110">
        <f>+H20+G20+F20+E20+D20+C20</f>
        <v>34</v>
      </c>
      <c r="J21" s="107">
        <v>4</v>
      </c>
      <c r="K21" s="107">
        <v>22</v>
      </c>
    </row>
    <row r="22" spans="1:11" ht="18">
      <c r="A22" s="107">
        <v>7</v>
      </c>
      <c r="B22" s="148" t="s">
        <v>9</v>
      </c>
      <c r="C22" s="107">
        <v>6</v>
      </c>
      <c r="D22" s="107">
        <v>6.5</v>
      </c>
      <c r="E22" s="118">
        <v>6.5</v>
      </c>
      <c r="F22" s="130">
        <v>8</v>
      </c>
      <c r="G22" s="149">
        <v>10.5</v>
      </c>
      <c r="H22" s="145">
        <v>9</v>
      </c>
      <c r="I22" s="110">
        <f t="shared" si="0"/>
        <v>46.5</v>
      </c>
      <c r="J22" s="147"/>
      <c r="K22" s="108"/>
    </row>
    <row r="23" spans="1:11" ht="18">
      <c r="A23" s="107">
        <v>8</v>
      </c>
      <c r="B23" s="148" t="s">
        <v>74</v>
      </c>
      <c r="C23" s="107">
        <v>17</v>
      </c>
      <c r="D23" s="107">
        <v>17</v>
      </c>
      <c r="E23" s="118">
        <v>6.5</v>
      </c>
      <c r="F23" s="130">
        <v>2</v>
      </c>
      <c r="G23" s="145">
        <v>2</v>
      </c>
      <c r="H23" s="145">
        <v>6</v>
      </c>
      <c r="I23" s="110">
        <f t="shared" si="0"/>
        <v>50.5</v>
      </c>
      <c r="J23" s="147"/>
      <c r="K23" s="108"/>
    </row>
    <row r="24" spans="1:11" ht="18">
      <c r="A24" s="107">
        <v>9</v>
      </c>
      <c r="B24" s="108" t="s">
        <v>78</v>
      </c>
      <c r="C24" s="107">
        <v>6</v>
      </c>
      <c r="D24" s="107">
        <v>1</v>
      </c>
      <c r="E24" s="118">
        <v>6.5</v>
      </c>
      <c r="F24" s="130">
        <v>8</v>
      </c>
      <c r="G24" s="145">
        <v>17</v>
      </c>
      <c r="H24" s="145">
        <v>17</v>
      </c>
      <c r="I24" s="110">
        <f>+H24+G24+F24+E24+D24+C24</f>
        <v>55.5</v>
      </c>
      <c r="J24" s="147"/>
      <c r="K24" s="108"/>
    </row>
    <row r="25" spans="1:11" ht="18">
      <c r="A25" s="107">
        <v>10</v>
      </c>
      <c r="B25" s="148" t="s">
        <v>70</v>
      </c>
      <c r="C25" s="107">
        <v>17</v>
      </c>
      <c r="D25" s="107">
        <v>17</v>
      </c>
      <c r="E25" s="130">
        <v>17</v>
      </c>
      <c r="F25" s="130">
        <v>17</v>
      </c>
      <c r="G25" s="145">
        <v>3</v>
      </c>
      <c r="H25" s="145">
        <v>9</v>
      </c>
      <c r="I25" s="110">
        <f t="shared" si="0"/>
        <v>80</v>
      </c>
      <c r="J25" s="147"/>
      <c r="K25" s="108"/>
    </row>
    <row r="26" spans="1:11" ht="18">
      <c r="A26" s="107">
        <v>11</v>
      </c>
      <c r="B26" s="148" t="s">
        <v>6</v>
      </c>
      <c r="C26" s="107">
        <v>6</v>
      </c>
      <c r="D26" s="107">
        <v>6.5</v>
      </c>
      <c r="E26" s="130">
        <v>17</v>
      </c>
      <c r="F26" s="130">
        <v>17</v>
      </c>
      <c r="G26" s="145">
        <v>17</v>
      </c>
      <c r="H26" s="145">
        <v>17</v>
      </c>
      <c r="I26" s="110">
        <f t="shared" si="0"/>
        <v>80.5</v>
      </c>
      <c r="J26" s="147"/>
      <c r="K26" s="108"/>
    </row>
    <row r="27" spans="1:11" ht="18">
      <c r="A27" s="107">
        <v>12</v>
      </c>
      <c r="B27" s="148" t="s">
        <v>79</v>
      </c>
      <c r="C27" s="107">
        <v>17</v>
      </c>
      <c r="D27" s="107">
        <v>17</v>
      </c>
      <c r="E27" s="130">
        <v>17</v>
      </c>
      <c r="F27" s="130">
        <v>17</v>
      </c>
      <c r="G27" s="145">
        <v>7</v>
      </c>
      <c r="H27" s="145">
        <v>9</v>
      </c>
      <c r="I27" s="110">
        <f t="shared" si="0"/>
        <v>84</v>
      </c>
      <c r="J27" s="147"/>
      <c r="K27" s="108"/>
    </row>
    <row r="28" spans="1:11" ht="18">
      <c r="A28" s="107">
        <v>13</v>
      </c>
      <c r="B28" s="108" t="s">
        <v>13</v>
      </c>
      <c r="C28" s="107">
        <v>17</v>
      </c>
      <c r="D28" s="107">
        <v>17</v>
      </c>
      <c r="E28" s="130">
        <v>17</v>
      </c>
      <c r="F28" s="130">
        <v>17</v>
      </c>
      <c r="G28" s="149">
        <v>10.5</v>
      </c>
      <c r="H28" s="145">
        <v>9</v>
      </c>
      <c r="I28" s="110">
        <f t="shared" si="0"/>
        <v>87.5</v>
      </c>
      <c r="J28" s="147"/>
      <c r="K28" s="108"/>
    </row>
    <row r="29" spans="1:11" ht="18">
      <c r="A29" s="107">
        <v>17</v>
      </c>
      <c r="B29" s="108" t="s">
        <v>4</v>
      </c>
      <c r="C29" s="107">
        <v>17</v>
      </c>
      <c r="D29" s="107">
        <v>17</v>
      </c>
      <c r="E29" s="130">
        <v>17</v>
      </c>
      <c r="F29" s="130">
        <v>17</v>
      </c>
      <c r="G29" s="145">
        <v>17</v>
      </c>
      <c r="H29" s="145">
        <v>17</v>
      </c>
      <c r="I29" s="110">
        <f t="shared" si="0"/>
        <v>102</v>
      </c>
      <c r="J29" s="147"/>
      <c r="K29" s="108"/>
    </row>
    <row r="30" spans="1:11" ht="18">
      <c r="A30" s="107">
        <v>17</v>
      </c>
      <c r="B30" s="148" t="s">
        <v>80</v>
      </c>
      <c r="C30" s="111">
        <v>17</v>
      </c>
      <c r="D30" s="111">
        <v>17</v>
      </c>
      <c r="E30" s="130">
        <v>17</v>
      </c>
      <c r="F30" s="130">
        <v>17</v>
      </c>
      <c r="G30" s="145">
        <v>17</v>
      </c>
      <c r="H30" s="145">
        <v>17</v>
      </c>
      <c r="I30" s="110">
        <f t="shared" si="0"/>
        <v>102</v>
      </c>
      <c r="J30" s="147"/>
      <c r="K30" s="108"/>
    </row>
    <row r="31" spans="1:11" ht="18">
      <c r="A31" s="107">
        <v>17</v>
      </c>
      <c r="B31" s="148" t="s">
        <v>81</v>
      </c>
      <c r="C31" s="107">
        <v>17</v>
      </c>
      <c r="D31" s="107">
        <v>17</v>
      </c>
      <c r="E31" s="130">
        <v>17</v>
      </c>
      <c r="F31" s="130">
        <v>17</v>
      </c>
      <c r="G31" s="145">
        <v>17</v>
      </c>
      <c r="H31" s="145">
        <v>17</v>
      </c>
      <c r="I31" s="110">
        <f t="shared" si="0"/>
        <v>102</v>
      </c>
      <c r="J31" s="147"/>
      <c r="K31" s="108"/>
    </row>
    <row r="32" spans="1:11" ht="18">
      <c r="A32" s="107">
        <v>17</v>
      </c>
      <c r="B32" s="108" t="s">
        <v>82</v>
      </c>
      <c r="C32" s="107">
        <v>17</v>
      </c>
      <c r="D32" s="107">
        <v>17</v>
      </c>
      <c r="E32" s="130">
        <v>17</v>
      </c>
      <c r="F32" s="130">
        <v>17</v>
      </c>
      <c r="G32" s="130">
        <v>17</v>
      </c>
      <c r="H32" s="130">
        <v>17</v>
      </c>
      <c r="I32" s="110">
        <f t="shared" si="0"/>
        <v>102</v>
      </c>
      <c r="J32" s="147"/>
      <c r="K32" s="108"/>
    </row>
    <row r="33" spans="1:11" ht="18">
      <c r="A33" s="13"/>
      <c r="B33" s="11"/>
      <c r="C33" s="13"/>
      <c r="D33" s="150"/>
      <c r="E33" s="151"/>
      <c r="F33" s="127"/>
      <c r="G33" s="127"/>
      <c r="H33" s="127"/>
      <c r="I33" s="128"/>
      <c r="J33" s="152"/>
      <c r="K33" s="9"/>
    </row>
    <row r="34" spans="1:11" ht="18.75" thickBot="1">
      <c r="A34" s="13"/>
      <c r="B34" s="11"/>
      <c r="C34" s="13"/>
      <c r="D34" s="150"/>
      <c r="E34" s="151"/>
      <c r="F34" s="127"/>
      <c r="G34" s="127"/>
      <c r="H34" s="127"/>
      <c r="I34" s="128"/>
      <c r="J34" s="152"/>
      <c r="K34" s="9"/>
    </row>
    <row r="35" spans="1:11" ht="18.75" thickBot="1">
      <c r="A35" s="11"/>
      <c r="B35" s="14" t="s">
        <v>17</v>
      </c>
      <c r="C35" s="153" t="s">
        <v>70</v>
      </c>
      <c r="D35" s="15"/>
      <c r="E35" s="16" t="s">
        <v>83</v>
      </c>
      <c r="F35" s="18"/>
      <c r="G35" s="18"/>
      <c r="H35" s="18"/>
      <c r="I35" s="127"/>
      <c r="J35" s="9"/>
      <c r="K35" s="9"/>
    </row>
    <row r="36" spans="1:11" ht="18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8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8">
      <c r="A38" s="9" t="s">
        <v>18</v>
      </c>
      <c r="B38" s="9" t="s">
        <v>19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18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</sheetData>
  <printOptions/>
  <pageMargins left="0.75" right="0.75" top="1" bottom="1" header="0" footer="0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I37"/>
  <sheetViews>
    <sheetView view="pageBreakPreview" zoomScale="75" zoomScaleNormal="50" zoomScaleSheetLayoutView="75" workbookViewId="0" topLeftCell="A1">
      <selection activeCell="A1" sqref="A1"/>
    </sheetView>
  </sheetViews>
  <sheetFormatPr defaultColWidth="11.421875" defaultRowHeight="12.75"/>
  <cols>
    <col min="2" max="2" width="46.7109375" style="0" customWidth="1"/>
    <col min="3" max="3" width="17.57421875" style="0" customWidth="1"/>
    <col min="4" max="6" width="17.8515625" style="0" bestFit="1" customWidth="1"/>
    <col min="7" max="7" width="12.7109375" style="0" bestFit="1" customWidth="1"/>
    <col min="8" max="8" width="17.8515625" style="0" bestFit="1" customWidth="1"/>
    <col min="9" max="9" width="18.140625" style="0" bestFit="1" customWidth="1"/>
  </cols>
  <sheetData>
    <row r="14" ht="13.5" thickBot="1"/>
    <row r="15" spans="1:9" ht="18.75" thickBot="1">
      <c r="A15" s="9"/>
      <c r="B15" s="12" t="s">
        <v>0</v>
      </c>
      <c r="C15" s="12" t="s">
        <v>57</v>
      </c>
      <c r="D15" s="12" t="s">
        <v>58</v>
      </c>
      <c r="E15" s="105" t="s">
        <v>59</v>
      </c>
      <c r="F15" s="106" t="s">
        <v>60</v>
      </c>
      <c r="G15" s="87" t="s">
        <v>15</v>
      </c>
      <c r="H15" s="73" t="s">
        <v>16</v>
      </c>
      <c r="I15" s="72" t="s">
        <v>1</v>
      </c>
    </row>
    <row r="16" spans="1:9" ht="18">
      <c r="A16" s="107">
        <v>1</v>
      </c>
      <c r="B16" s="108" t="s">
        <v>72</v>
      </c>
      <c r="C16" s="132">
        <v>1</v>
      </c>
      <c r="D16" s="132">
        <v>2</v>
      </c>
      <c r="E16" s="133">
        <v>5</v>
      </c>
      <c r="F16" s="132">
        <v>2</v>
      </c>
      <c r="G16" s="134">
        <f aca="true" t="shared" si="0" ref="G16:G28">+F16+E16+D16+C16</f>
        <v>10</v>
      </c>
      <c r="H16" s="135">
        <v>3</v>
      </c>
      <c r="I16" s="135">
        <v>21.3</v>
      </c>
    </row>
    <row r="17" spans="1:9" ht="18">
      <c r="A17" s="107">
        <v>2</v>
      </c>
      <c r="B17" s="108" t="s">
        <v>2</v>
      </c>
      <c r="C17" s="132">
        <v>2.5</v>
      </c>
      <c r="D17" s="132">
        <v>2</v>
      </c>
      <c r="E17" s="133">
        <v>3</v>
      </c>
      <c r="F17" s="132">
        <v>5</v>
      </c>
      <c r="G17" s="134">
        <f t="shared" si="0"/>
        <v>12.5</v>
      </c>
      <c r="H17" s="132">
        <v>1</v>
      </c>
      <c r="I17" s="132">
        <v>20.5</v>
      </c>
    </row>
    <row r="18" spans="1:9" ht="18">
      <c r="A18" s="107">
        <v>3</v>
      </c>
      <c r="B18" s="117" t="s">
        <v>3</v>
      </c>
      <c r="C18" s="132">
        <v>2.5</v>
      </c>
      <c r="D18" s="132">
        <v>2</v>
      </c>
      <c r="E18" s="133">
        <v>4</v>
      </c>
      <c r="F18" s="132">
        <v>5</v>
      </c>
      <c r="G18" s="134">
        <f t="shared" si="0"/>
        <v>13.5</v>
      </c>
      <c r="H18" s="132">
        <v>1</v>
      </c>
      <c r="I18" s="132">
        <v>18</v>
      </c>
    </row>
    <row r="19" spans="1:9" ht="18">
      <c r="A19" s="107">
        <v>4</v>
      </c>
      <c r="B19" s="108" t="s">
        <v>8</v>
      </c>
      <c r="C19" s="132">
        <v>13</v>
      </c>
      <c r="D19" s="132">
        <v>13</v>
      </c>
      <c r="E19" s="133">
        <v>1</v>
      </c>
      <c r="F19" s="132">
        <v>1</v>
      </c>
      <c r="G19" s="134">
        <f t="shared" si="0"/>
        <v>28</v>
      </c>
      <c r="H19" s="132">
        <v>2</v>
      </c>
      <c r="I19" s="136">
        <v>32</v>
      </c>
    </row>
    <row r="20" spans="1:9" ht="18">
      <c r="A20" s="107">
        <v>5</v>
      </c>
      <c r="B20" s="108" t="s">
        <v>10</v>
      </c>
      <c r="C20" s="132">
        <v>13</v>
      </c>
      <c r="D20" s="132">
        <v>13</v>
      </c>
      <c r="E20" s="133">
        <v>2</v>
      </c>
      <c r="F20" s="132">
        <v>5</v>
      </c>
      <c r="G20" s="134">
        <f t="shared" si="0"/>
        <v>33</v>
      </c>
      <c r="H20" s="132">
        <v>1</v>
      </c>
      <c r="I20" s="132">
        <v>27.1</v>
      </c>
    </row>
    <row r="21" spans="1:9" ht="18">
      <c r="A21" s="107">
        <v>7.5</v>
      </c>
      <c r="B21" s="108" t="s">
        <v>4</v>
      </c>
      <c r="C21" s="132">
        <v>4</v>
      </c>
      <c r="D21" s="132">
        <v>4</v>
      </c>
      <c r="E21" s="133">
        <v>13</v>
      </c>
      <c r="F21" s="132">
        <v>13</v>
      </c>
      <c r="G21" s="134">
        <f t="shared" si="0"/>
        <v>34</v>
      </c>
      <c r="H21" s="132">
        <v>0</v>
      </c>
      <c r="I21" s="132">
        <v>0</v>
      </c>
    </row>
    <row r="22" spans="1:9" ht="18">
      <c r="A22" s="107">
        <v>7.5</v>
      </c>
      <c r="B22" s="108" t="s">
        <v>73</v>
      </c>
      <c r="C22" s="132">
        <v>4</v>
      </c>
      <c r="D22" s="132">
        <v>4</v>
      </c>
      <c r="E22" s="133">
        <v>13</v>
      </c>
      <c r="F22" s="132">
        <v>13</v>
      </c>
      <c r="G22" s="134">
        <f t="shared" si="0"/>
        <v>34</v>
      </c>
      <c r="H22" s="132">
        <v>0</v>
      </c>
      <c r="I22" s="132">
        <v>0</v>
      </c>
    </row>
    <row r="23" spans="1:9" ht="18">
      <c r="A23" s="107">
        <v>7.5</v>
      </c>
      <c r="B23" s="108" t="s">
        <v>5</v>
      </c>
      <c r="C23" s="132">
        <v>4</v>
      </c>
      <c r="D23" s="132">
        <v>4</v>
      </c>
      <c r="E23" s="133">
        <v>13</v>
      </c>
      <c r="F23" s="132">
        <v>13</v>
      </c>
      <c r="G23" s="134">
        <f t="shared" si="0"/>
        <v>34</v>
      </c>
      <c r="H23" s="132">
        <v>0</v>
      </c>
      <c r="I23" s="132">
        <v>0</v>
      </c>
    </row>
    <row r="24" spans="1:9" ht="18">
      <c r="A24" s="107">
        <v>7.5</v>
      </c>
      <c r="B24" s="108" t="s">
        <v>6</v>
      </c>
      <c r="C24" s="132">
        <v>4</v>
      </c>
      <c r="D24" s="132">
        <v>4</v>
      </c>
      <c r="E24" s="133">
        <v>13</v>
      </c>
      <c r="F24" s="132">
        <v>13</v>
      </c>
      <c r="G24" s="134">
        <f t="shared" si="0"/>
        <v>34</v>
      </c>
      <c r="H24" s="132">
        <v>0</v>
      </c>
      <c r="I24" s="132">
        <v>0</v>
      </c>
    </row>
    <row r="25" spans="1:9" ht="18">
      <c r="A25" s="107">
        <v>10</v>
      </c>
      <c r="B25" s="108" t="s">
        <v>9</v>
      </c>
      <c r="C25" s="132">
        <v>13</v>
      </c>
      <c r="D25" s="132">
        <v>13</v>
      </c>
      <c r="E25" s="133">
        <v>6</v>
      </c>
      <c r="F25" s="132">
        <v>3</v>
      </c>
      <c r="G25" s="134">
        <f t="shared" si="0"/>
        <v>35</v>
      </c>
      <c r="H25" s="132">
        <v>0</v>
      </c>
      <c r="I25" s="132">
        <v>0</v>
      </c>
    </row>
    <row r="26" spans="1:9" ht="18">
      <c r="A26" s="107">
        <v>12</v>
      </c>
      <c r="B26" s="108" t="s">
        <v>7</v>
      </c>
      <c r="C26" s="132">
        <v>13</v>
      </c>
      <c r="D26" s="132">
        <v>13</v>
      </c>
      <c r="E26" s="133">
        <v>13</v>
      </c>
      <c r="F26" s="132">
        <v>13</v>
      </c>
      <c r="G26" s="134">
        <f t="shared" si="0"/>
        <v>52</v>
      </c>
      <c r="H26" s="132">
        <v>0</v>
      </c>
      <c r="I26" s="132">
        <v>0</v>
      </c>
    </row>
    <row r="27" spans="1:9" ht="18">
      <c r="A27" s="107">
        <v>12</v>
      </c>
      <c r="B27" s="131" t="s">
        <v>74</v>
      </c>
      <c r="C27" s="132">
        <v>13</v>
      </c>
      <c r="D27" s="132">
        <v>13</v>
      </c>
      <c r="E27" s="133">
        <v>13</v>
      </c>
      <c r="F27" s="132">
        <v>13</v>
      </c>
      <c r="G27" s="134">
        <f t="shared" si="0"/>
        <v>52</v>
      </c>
      <c r="H27" s="132">
        <v>0</v>
      </c>
      <c r="I27" s="132">
        <v>0</v>
      </c>
    </row>
    <row r="28" spans="1:9" ht="18">
      <c r="A28" s="107">
        <v>12</v>
      </c>
      <c r="B28" s="108" t="s">
        <v>71</v>
      </c>
      <c r="C28" s="132">
        <v>13</v>
      </c>
      <c r="D28" s="132">
        <v>13</v>
      </c>
      <c r="E28" s="133">
        <v>13</v>
      </c>
      <c r="F28" s="132">
        <v>13</v>
      </c>
      <c r="G28" s="132">
        <f t="shared" si="0"/>
        <v>52</v>
      </c>
      <c r="H28" s="132">
        <v>0</v>
      </c>
      <c r="I28" s="132">
        <v>0</v>
      </c>
    </row>
    <row r="29" spans="1:9" ht="18">
      <c r="A29" s="13"/>
      <c r="B29" s="11"/>
      <c r="C29" s="13"/>
      <c r="D29" s="13"/>
      <c r="E29" s="127"/>
      <c r="F29" s="127"/>
      <c r="G29" s="128"/>
      <c r="H29" s="11"/>
      <c r="I29" s="11"/>
    </row>
    <row r="30" spans="1:9" ht="18">
      <c r="A30" s="13"/>
      <c r="B30" s="11"/>
      <c r="C30" s="13"/>
      <c r="D30" s="13"/>
      <c r="E30" s="127"/>
      <c r="F30" s="127"/>
      <c r="G30" s="128"/>
      <c r="H30" s="9"/>
      <c r="I30" s="9"/>
    </row>
    <row r="31" spans="1:9" ht="18.75" thickBot="1">
      <c r="A31" s="13"/>
      <c r="B31" s="11"/>
      <c r="C31" s="13"/>
      <c r="D31" s="13"/>
      <c r="E31" s="127"/>
      <c r="F31" s="127"/>
      <c r="G31" s="128"/>
      <c r="H31" s="9"/>
      <c r="I31" s="9"/>
    </row>
    <row r="32" spans="1:9" ht="18.75" thickBot="1">
      <c r="A32" s="11"/>
      <c r="B32" s="14" t="s">
        <v>17</v>
      </c>
      <c r="C32" s="10" t="s">
        <v>8</v>
      </c>
      <c r="D32" s="15"/>
      <c r="E32" s="16"/>
      <c r="F32" s="75"/>
      <c r="G32" s="104" t="s">
        <v>75</v>
      </c>
      <c r="H32" s="9"/>
      <c r="I32" s="9"/>
    </row>
    <row r="33" spans="1:9" ht="18">
      <c r="A33" s="9"/>
      <c r="B33" s="9"/>
      <c r="C33" s="9"/>
      <c r="D33" s="9"/>
      <c r="E33" s="9"/>
      <c r="F33" s="9"/>
      <c r="G33" s="9"/>
      <c r="H33" s="9"/>
      <c r="I33" s="9"/>
    </row>
    <row r="34" spans="1:9" ht="18">
      <c r="A34" s="2"/>
      <c r="B34" s="2"/>
      <c r="C34" s="2"/>
      <c r="D34" s="2"/>
      <c r="E34" s="2"/>
      <c r="F34" s="2"/>
      <c r="G34" s="2"/>
      <c r="H34" s="2"/>
      <c r="I34" s="2"/>
    </row>
    <row r="35" spans="1:9" ht="18">
      <c r="A35" s="9" t="s">
        <v>18</v>
      </c>
      <c r="B35" s="9" t="s">
        <v>19</v>
      </c>
      <c r="C35" s="9"/>
      <c r="D35" s="9"/>
      <c r="E35" s="9"/>
      <c r="F35" s="9"/>
      <c r="G35" s="9"/>
      <c r="H35" s="2"/>
      <c r="I35" s="2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</sheetData>
  <printOptions/>
  <pageMargins left="0.75" right="0.75" top="1" bottom="1" header="0" footer="0"/>
  <pageSetup horizontalDpi="300" verticalDpi="3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6:I39"/>
  <sheetViews>
    <sheetView view="pageBreakPreview" zoomScale="65" zoomScaleNormal="50" zoomScaleSheetLayoutView="65" workbookViewId="0" topLeftCell="A1">
      <selection activeCell="A1" sqref="A1"/>
    </sheetView>
  </sheetViews>
  <sheetFormatPr defaultColWidth="11.421875" defaultRowHeight="12.75"/>
  <cols>
    <col min="2" max="2" width="48.8515625" style="0" customWidth="1"/>
    <col min="3" max="3" width="16.7109375" style="0" customWidth="1"/>
    <col min="4" max="6" width="17.8515625" style="0" bestFit="1" customWidth="1"/>
    <col min="7" max="7" width="12.7109375" style="0" bestFit="1" customWidth="1"/>
    <col min="8" max="8" width="17.8515625" style="0" bestFit="1" customWidth="1"/>
    <col min="9" max="9" width="18.140625" style="0" bestFit="1" customWidth="1"/>
  </cols>
  <sheetData>
    <row r="15" ht="13.5" thickBot="1"/>
    <row r="16" spans="1:9" ht="18.75" thickBot="1">
      <c r="A16" s="9"/>
      <c r="B16" s="12" t="s">
        <v>0</v>
      </c>
      <c r="C16" s="12" t="s">
        <v>57</v>
      </c>
      <c r="D16" s="12" t="s">
        <v>58</v>
      </c>
      <c r="E16" s="105" t="s">
        <v>59</v>
      </c>
      <c r="F16" s="106" t="s">
        <v>60</v>
      </c>
      <c r="G16" s="87" t="s">
        <v>15</v>
      </c>
      <c r="H16" s="73" t="s">
        <v>16</v>
      </c>
      <c r="I16" s="72" t="s">
        <v>1</v>
      </c>
    </row>
    <row r="17" spans="1:9" ht="18">
      <c r="A17" s="107">
        <v>1</v>
      </c>
      <c r="B17" s="108" t="s">
        <v>9</v>
      </c>
      <c r="C17" s="109">
        <v>3</v>
      </c>
      <c r="D17" s="109">
        <v>1</v>
      </c>
      <c r="E17" s="109">
        <v>1</v>
      </c>
      <c r="F17" s="109">
        <v>7</v>
      </c>
      <c r="G17" s="110">
        <f aca="true" t="shared" si="0" ref="G17:G33">SUM(C17:F17)</f>
        <v>12</v>
      </c>
      <c r="H17" s="111" t="s">
        <v>61</v>
      </c>
      <c r="I17" s="112">
        <v>34</v>
      </c>
    </row>
    <row r="18" spans="1:9" ht="18">
      <c r="A18" s="107">
        <v>2</v>
      </c>
      <c r="B18" s="108" t="s">
        <v>62</v>
      </c>
      <c r="C18" s="109">
        <v>2</v>
      </c>
      <c r="D18" s="109">
        <v>5</v>
      </c>
      <c r="E18" s="109">
        <v>3</v>
      </c>
      <c r="F18" s="109">
        <v>5</v>
      </c>
      <c r="G18" s="110">
        <f t="shared" si="0"/>
        <v>15</v>
      </c>
      <c r="H18" s="107" t="s">
        <v>63</v>
      </c>
      <c r="I18" s="107">
        <v>33.7</v>
      </c>
    </row>
    <row r="19" spans="1:9" ht="18">
      <c r="A19" s="107">
        <v>3</v>
      </c>
      <c r="B19" s="113" t="s">
        <v>20</v>
      </c>
      <c r="C19" s="114">
        <v>5</v>
      </c>
      <c r="D19" s="114">
        <v>8.5</v>
      </c>
      <c r="E19" s="114">
        <v>4</v>
      </c>
      <c r="F19" s="114">
        <v>1</v>
      </c>
      <c r="G19" s="65">
        <f t="shared" si="0"/>
        <v>18.5</v>
      </c>
      <c r="H19" s="115" t="s">
        <v>64</v>
      </c>
      <c r="I19" s="116">
        <v>34</v>
      </c>
    </row>
    <row r="20" spans="1:9" ht="18">
      <c r="A20" s="107">
        <v>4</v>
      </c>
      <c r="B20" s="117" t="s">
        <v>2</v>
      </c>
      <c r="C20" s="109">
        <v>4</v>
      </c>
      <c r="D20" s="109">
        <v>3</v>
      </c>
      <c r="E20" s="109">
        <v>6</v>
      </c>
      <c r="F20" s="109">
        <v>6</v>
      </c>
      <c r="G20" s="110">
        <f t="shared" si="0"/>
        <v>19</v>
      </c>
      <c r="H20" s="107" t="s">
        <v>65</v>
      </c>
      <c r="I20" s="107">
        <v>27</v>
      </c>
    </row>
    <row r="21" spans="1:9" ht="18">
      <c r="A21" s="107">
        <v>5</v>
      </c>
      <c r="B21" s="108" t="s">
        <v>3</v>
      </c>
      <c r="C21" s="109">
        <v>6</v>
      </c>
      <c r="D21" s="109">
        <v>6</v>
      </c>
      <c r="E21" s="109">
        <v>5</v>
      </c>
      <c r="F21" s="109">
        <v>3</v>
      </c>
      <c r="G21" s="118">
        <f t="shared" si="0"/>
        <v>20</v>
      </c>
      <c r="H21" s="107" t="s">
        <v>66</v>
      </c>
      <c r="I21" s="119">
        <v>31</v>
      </c>
    </row>
    <row r="22" spans="1:9" ht="18">
      <c r="A22" s="107">
        <v>6</v>
      </c>
      <c r="B22" s="120" t="s">
        <v>8</v>
      </c>
      <c r="C22" s="114">
        <v>8.5</v>
      </c>
      <c r="D22" s="114">
        <v>8.5</v>
      </c>
      <c r="E22" s="114">
        <v>2</v>
      </c>
      <c r="F22" s="114">
        <v>4</v>
      </c>
      <c r="G22" s="121">
        <f t="shared" si="0"/>
        <v>23</v>
      </c>
      <c r="H22" s="115" t="s">
        <v>67</v>
      </c>
      <c r="I22" s="122">
        <v>30</v>
      </c>
    </row>
    <row r="23" spans="1:9" ht="18">
      <c r="A23" s="107">
        <v>7</v>
      </c>
      <c r="B23" s="120" t="s">
        <v>11</v>
      </c>
      <c r="C23" s="109">
        <v>8.5</v>
      </c>
      <c r="D23" s="109">
        <v>8.5</v>
      </c>
      <c r="E23" s="109">
        <v>7</v>
      </c>
      <c r="F23" s="109">
        <v>2</v>
      </c>
      <c r="G23" s="118">
        <f t="shared" si="0"/>
        <v>26</v>
      </c>
      <c r="H23" s="123" t="s">
        <v>68</v>
      </c>
      <c r="I23" s="107">
        <v>29.6</v>
      </c>
    </row>
    <row r="24" spans="1:9" ht="18">
      <c r="A24" s="107">
        <v>8</v>
      </c>
      <c r="B24" s="124" t="s">
        <v>7</v>
      </c>
      <c r="C24" s="109">
        <v>8.5</v>
      </c>
      <c r="D24" s="109">
        <v>4</v>
      </c>
      <c r="E24" s="109">
        <v>8</v>
      </c>
      <c r="F24" s="109">
        <v>8</v>
      </c>
      <c r="G24" s="118">
        <f t="shared" si="0"/>
        <v>28.5</v>
      </c>
      <c r="H24" s="107" t="s">
        <v>34</v>
      </c>
      <c r="I24" s="125">
        <v>27</v>
      </c>
    </row>
    <row r="25" spans="1:9" ht="18">
      <c r="A25" s="107">
        <v>9</v>
      </c>
      <c r="B25" s="108" t="s">
        <v>5</v>
      </c>
      <c r="C25" s="109">
        <v>1</v>
      </c>
      <c r="D25" s="109">
        <v>2</v>
      </c>
      <c r="E25" s="109">
        <v>17</v>
      </c>
      <c r="F25" s="109">
        <v>17</v>
      </c>
      <c r="G25" s="118">
        <f t="shared" si="0"/>
        <v>37</v>
      </c>
      <c r="H25" s="107" t="s">
        <v>69</v>
      </c>
      <c r="I25" s="107">
        <v>29.8</v>
      </c>
    </row>
    <row r="26" spans="1:9" ht="18">
      <c r="A26" s="107">
        <v>10</v>
      </c>
      <c r="B26" s="120" t="s">
        <v>12</v>
      </c>
      <c r="C26" s="114">
        <v>8.5</v>
      </c>
      <c r="D26" s="114">
        <v>8.5</v>
      </c>
      <c r="E26" s="114">
        <v>17</v>
      </c>
      <c r="F26" s="114">
        <v>17</v>
      </c>
      <c r="G26" s="121">
        <f t="shared" si="0"/>
        <v>51</v>
      </c>
      <c r="H26" s="115" t="s">
        <v>51</v>
      </c>
      <c r="I26" s="115" t="s">
        <v>54</v>
      </c>
    </row>
    <row r="27" spans="1:9" ht="18">
      <c r="A27" s="107">
        <v>17</v>
      </c>
      <c r="B27" s="120" t="s">
        <v>6</v>
      </c>
      <c r="C27" s="109">
        <v>17</v>
      </c>
      <c r="D27" s="109">
        <v>17</v>
      </c>
      <c r="E27" s="109">
        <v>17</v>
      </c>
      <c r="F27" s="109">
        <v>17</v>
      </c>
      <c r="G27" s="118">
        <f t="shared" si="0"/>
        <v>68</v>
      </c>
      <c r="H27" s="107" t="s">
        <v>54</v>
      </c>
      <c r="I27" s="107" t="s">
        <v>54</v>
      </c>
    </row>
    <row r="28" spans="1:9" ht="18">
      <c r="A28" s="107">
        <v>17</v>
      </c>
      <c r="B28" s="120" t="s">
        <v>4</v>
      </c>
      <c r="C28" s="109">
        <v>17</v>
      </c>
      <c r="D28" s="109">
        <v>17</v>
      </c>
      <c r="E28" s="109">
        <v>17</v>
      </c>
      <c r="F28" s="109">
        <v>17</v>
      </c>
      <c r="G28" s="118">
        <f t="shared" si="0"/>
        <v>68</v>
      </c>
      <c r="H28" s="107" t="s">
        <v>54</v>
      </c>
      <c r="I28" s="107" t="s">
        <v>54</v>
      </c>
    </row>
    <row r="29" spans="1:9" ht="18">
      <c r="A29" s="107">
        <v>17</v>
      </c>
      <c r="B29" s="120" t="s">
        <v>10</v>
      </c>
      <c r="C29" s="109">
        <v>17</v>
      </c>
      <c r="D29" s="109">
        <v>17</v>
      </c>
      <c r="E29" s="109">
        <v>17</v>
      </c>
      <c r="F29" s="109">
        <v>17</v>
      </c>
      <c r="G29" s="118">
        <f t="shared" si="0"/>
        <v>68</v>
      </c>
      <c r="H29" s="107" t="s">
        <v>54</v>
      </c>
      <c r="I29" s="107" t="s">
        <v>54</v>
      </c>
    </row>
    <row r="30" spans="1:9" ht="18">
      <c r="A30" s="107">
        <v>17</v>
      </c>
      <c r="B30" s="120" t="s">
        <v>70</v>
      </c>
      <c r="C30" s="109">
        <v>17</v>
      </c>
      <c r="D30" s="109">
        <v>17</v>
      </c>
      <c r="E30" s="109">
        <v>17</v>
      </c>
      <c r="F30" s="109">
        <v>17</v>
      </c>
      <c r="G30" s="118">
        <f t="shared" si="0"/>
        <v>68</v>
      </c>
      <c r="H30" s="107" t="s">
        <v>54</v>
      </c>
      <c r="I30" s="107" t="s">
        <v>54</v>
      </c>
    </row>
    <row r="31" spans="1:9" ht="18">
      <c r="A31" s="107">
        <v>17</v>
      </c>
      <c r="B31" s="120" t="s">
        <v>13</v>
      </c>
      <c r="C31" s="109">
        <v>17</v>
      </c>
      <c r="D31" s="109">
        <v>17</v>
      </c>
      <c r="E31" s="109">
        <v>17</v>
      </c>
      <c r="F31" s="109">
        <v>17</v>
      </c>
      <c r="G31" s="118">
        <f t="shared" si="0"/>
        <v>68</v>
      </c>
      <c r="H31" s="107" t="s">
        <v>54</v>
      </c>
      <c r="I31" s="107" t="s">
        <v>54</v>
      </c>
    </row>
    <row r="32" spans="1:9" ht="18">
      <c r="A32" s="107">
        <v>17</v>
      </c>
      <c r="B32" s="120" t="s">
        <v>14</v>
      </c>
      <c r="C32" s="109">
        <v>17</v>
      </c>
      <c r="D32" s="109">
        <v>17</v>
      </c>
      <c r="E32" s="109">
        <v>17</v>
      </c>
      <c r="F32" s="109">
        <v>17</v>
      </c>
      <c r="G32" s="118">
        <f t="shared" si="0"/>
        <v>68</v>
      </c>
      <c r="H32" s="107" t="s">
        <v>54</v>
      </c>
      <c r="I32" s="107" t="s">
        <v>54</v>
      </c>
    </row>
    <row r="33" spans="1:9" ht="18">
      <c r="A33" s="107">
        <v>17</v>
      </c>
      <c r="B33" s="120" t="s">
        <v>71</v>
      </c>
      <c r="C33" s="109">
        <v>17</v>
      </c>
      <c r="D33" s="109">
        <v>17</v>
      </c>
      <c r="E33" s="109">
        <v>17</v>
      </c>
      <c r="F33" s="109">
        <v>17</v>
      </c>
      <c r="G33" s="118">
        <f t="shared" si="0"/>
        <v>68</v>
      </c>
      <c r="H33" s="107" t="s">
        <v>54</v>
      </c>
      <c r="I33" s="107" t="s">
        <v>54</v>
      </c>
    </row>
    <row r="34" spans="1:9" ht="18">
      <c r="A34" s="13"/>
      <c r="B34" s="126"/>
      <c r="C34" s="13"/>
      <c r="D34" s="13"/>
      <c r="E34" s="127"/>
      <c r="F34" s="127"/>
      <c r="G34" s="128"/>
      <c r="H34" s="11"/>
      <c r="I34" s="11"/>
    </row>
    <row r="35" spans="1:9" ht="18.75" thickBot="1">
      <c r="A35" s="4"/>
      <c r="B35" s="3"/>
      <c r="C35" s="4"/>
      <c r="D35" s="4"/>
      <c r="E35" s="5"/>
      <c r="F35" s="5"/>
      <c r="G35" s="6"/>
      <c r="H35" s="2"/>
      <c r="I35" s="2"/>
    </row>
    <row r="36" spans="1:9" ht="18.75" thickBot="1">
      <c r="A36" s="11"/>
      <c r="B36" s="14" t="s">
        <v>17</v>
      </c>
      <c r="C36" s="10" t="s">
        <v>9</v>
      </c>
      <c r="D36" s="15"/>
      <c r="E36" s="16"/>
      <c r="F36" s="75">
        <v>34</v>
      </c>
      <c r="G36" s="104" t="s">
        <v>56</v>
      </c>
      <c r="H36" s="9"/>
      <c r="I36" s="9"/>
    </row>
    <row r="37" spans="1:9" ht="18.75" thickBot="1">
      <c r="A37" s="9"/>
      <c r="B37" s="14" t="s">
        <v>17</v>
      </c>
      <c r="C37" s="129" t="s">
        <v>20</v>
      </c>
      <c r="D37" s="15"/>
      <c r="E37" s="16"/>
      <c r="F37" s="75">
        <v>34</v>
      </c>
      <c r="G37" s="104" t="s">
        <v>56</v>
      </c>
      <c r="H37" s="9"/>
      <c r="I37" s="9"/>
    </row>
    <row r="38" spans="1:9" ht="18">
      <c r="A38" s="9"/>
      <c r="B38" s="9"/>
      <c r="C38" s="9"/>
      <c r="D38" s="9"/>
      <c r="E38" s="9"/>
      <c r="F38" s="9"/>
      <c r="G38" s="9"/>
      <c r="H38" s="9"/>
      <c r="I38" s="9"/>
    </row>
    <row r="39" spans="1:9" ht="18">
      <c r="A39" s="9" t="s">
        <v>18</v>
      </c>
      <c r="B39" s="9" t="s">
        <v>19</v>
      </c>
      <c r="C39" s="9"/>
      <c r="D39" s="9"/>
      <c r="E39" s="9"/>
      <c r="F39" s="9"/>
      <c r="G39" s="9"/>
      <c r="H39" s="9"/>
      <c r="I39" s="9"/>
    </row>
  </sheetData>
  <printOptions/>
  <pageMargins left="0.75" right="0.75" top="1" bottom="1" header="0" footer="0"/>
  <pageSetup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4:N37"/>
  <sheetViews>
    <sheetView view="pageBreakPreview" zoomScale="60" zoomScaleNormal="50" workbookViewId="0" topLeftCell="A1">
      <selection activeCell="A1" sqref="A1"/>
    </sheetView>
  </sheetViews>
  <sheetFormatPr defaultColWidth="11.421875" defaultRowHeight="12.75"/>
  <cols>
    <col min="2" max="2" width="48.421875" style="0" bestFit="1" customWidth="1"/>
    <col min="3" max="3" width="11.00390625" style="0" customWidth="1"/>
    <col min="4" max="4" width="14.7109375" style="0" bestFit="1" customWidth="1"/>
    <col min="5" max="5" width="10.7109375" style="0" bestFit="1" customWidth="1"/>
    <col min="6" max="6" width="14.7109375" style="0" bestFit="1" customWidth="1"/>
    <col min="7" max="7" width="10.8515625" style="0" customWidth="1"/>
    <col min="8" max="8" width="14.8515625" style="0" customWidth="1"/>
    <col min="9" max="9" width="12.7109375" style="0" customWidth="1"/>
    <col min="10" max="10" width="16.57421875" style="0" customWidth="1"/>
    <col min="11" max="11" width="10.28125" style="0" customWidth="1"/>
    <col min="12" max="12" width="15.140625" style="0" customWidth="1"/>
    <col min="13" max="13" width="17.28125" style="0" customWidth="1"/>
    <col min="14" max="14" width="18.140625" style="0" bestFit="1" customWidth="1"/>
  </cols>
  <sheetData>
    <row r="13" ht="13.5" thickBot="1"/>
    <row r="14" spans="1:14" ht="18.75" thickBot="1">
      <c r="A14" s="9"/>
      <c r="B14" s="20" t="s">
        <v>0</v>
      </c>
      <c r="C14" s="20" t="s">
        <v>24</v>
      </c>
      <c r="D14" s="21" t="s">
        <v>24</v>
      </c>
      <c r="E14" s="20" t="s">
        <v>25</v>
      </c>
      <c r="F14" s="21" t="s">
        <v>25</v>
      </c>
      <c r="G14" s="20" t="s">
        <v>26</v>
      </c>
      <c r="H14" s="21" t="s">
        <v>26</v>
      </c>
      <c r="I14" s="20" t="s">
        <v>27</v>
      </c>
      <c r="J14" s="21" t="s">
        <v>27</v>
      </c>
      <c r="K14" s="86" t="s">
        <v>15</v>
      </c>
      <c r="L14" s="87" t="s">
        <v>15</v>
      </c>
      <c r="M14" s="73" t="s">
        <v>16</v>
      </c>
      <c r="N14" s="72" t="s">
        <v>1</v>
      </c>
    </row>
    <row r="15" spans="1:14" ht="18">
      <c r="A15" s="47">
        <v>1</v>
      </c>
      <c r="B15" s="88" t="s">
        <v>23</v>
      </c>
      <c r="C15" s="89">
        <v>7.5</v>
      </c>
      <c r="D15" s="90">
        <v>2500</v>
      </c>
      <c r="E15" s="89">
        <v>1</v>
      </c>
      <c r="F15" s="90">
        <v>4164.91</v>
      </c>
      <c r="G15" s="89">
        <v>1</v>
      </c>
      <c r="H15" s="90">
        <v>5559.3</v>
      </c>
      <c r="I15" s="89">
        <v>2</v>
      </c>
      <c r="J15" s="90">
        <v>5061.79</v>
      </c>
      <c r="K15" s="91">
        <f aca="true" t="shared" si="0" ref="K15:L30">+C15+E15+G15+I15</f>
        <v>11.5</v>
      </c>
      <c r="L15" s="92">
        <f t="shared" si="0"/>
        <v>17286</v>
      </c>
      <c r="M15" s="47" t="s">
        <v>42</v>
      </c>
      <c r="N15" s="93">
        <v>34.6</v>
      </c>
    </row>
    <row r="16" spans="1:14" ht="18">
      <c r="A16" s="49">
        <v>2</v>
      </c>
      <c r="B16" s="52" t="s">
        <v>13</v>
      </c>
      <c r="C16" s="22">
        <v>3</v>
      </c>
      <c r="D16" s="23">
        <v>4748.37</v>
      </c>
      <c r="E16" s="22">
        <v>3</v>
      </c>
      <c r="F16" s="23">
        <v>3458.73</v>
      </c>
      <c r="G16" s="22">
        <v>4</v>
      </c>
      <c r="H16" s="23">
        <v>4788.94</v>
      </c>
      <c r="I16" s="22">
        <v>3</v>
      </c>
      <c r="J16" s="23">
        <v>5006.44</v>
      </c>
      <c r="K16" s="94">
        <f t="shared" si="0"/>
        <v>13</v>
      </c>
      <c r="L16" s="70">
        <f t="shared" si="0"/>
        <v>18002.48</v>
      </c>
      <c r="M16" s="56" t="s">
        <v>43</v>
      </c>
      <c r="N16" s="30">
        <v>32.6</v>
      </c>
    </row>
    <row r="17" spans="1:14" ht="18">
      <c r="A17" s="49">
        <v>3</v>
      </c>
      <c r="B17" s="95" t="s">
        <v>9</v>
      </c>
      <c r="C17" s="24">
        <v>4</v>
      </c>
      <c r="D17" s="25">
        <v>3314</v>
      </c>
      <c r="E17" s="24">
        <v>2</v>
      </c>
      <c r="F17" s="25">
        <v>4053.86</v>
      </c>
      <c r="G17" s="24">
        <v>5</v>
      </c>
      <c r="H17" s="25">
        <v>3723.67</v>
      </c>
      <c r="I17" s="24">
        <v>4</v>
      </c>
      <c r="J17" s="25">
        <v>4158.23</v>
      </c>
      <c r="K17" s="94">
        <f t="shared" si="0"/>
        <v>15</v>
      </c>
      <c r="L17" s="70">
        <f t="shared" si="0"/>
        <v>15249.76</v>
      </c>
      <c r="M17" s="49" t="s">
        <v>44</v>
      </c>
      <c r="N17" s="30">
        <v>31.6</v>
      </c>
    </row>
    <row r="18" spans="1:14" ht="18">
      <c r="A18" s="49">
        <v>4</v>
      </c>
      <c r="B18" s="27" t="s">
        <v>11</v>
      </c>
      <c r="C18" s="24">
        <v>2</v>
      </c>
      <c r="D18" s="25">
        <v>4914.48</v>
      </c>
      <c r="E18" s="24">
        <v>4</v>
      </c>
      <c r="F18" s="25">
        <v>3362.61</v>
      </c>
      <c r="G18" s="24">
        <v>3</v>
      </c>
      <c r="H18" s="25">
        <v>5013.42</v>
      </c>
      <c r="I18" s="24">
        <v>7</v>
      </c>
      <c r="J18" s="25">
        <v>3032.49</v>
      </c>
      <c r="K18" s="94">
        <f t="shared" si="0"/>
        <v>16</v>
      </c>
      <c r="L18" s="70">
        <f t="shared" si="0"/>
        <v>16323</v>
      </c>
      <c r="M18" s="49" t="s">
        <v>45</v>
      </c>
      <c r="N18" s="30">
        <v>30</v>
      </c>
    </row>
    <row r="19" spans="1:14" ht="18">
      <c r="A19" s="96">
        <v>5</v>
      </c>
      <c r="B19" s="27" t="s">
        <v>2</v>
      </c>
      <c r="C19" s="24">
        <v>1</v>
      </c>
      <c r="D19" s="25">
        <v>5053.92</v>
      </c>
      <c r="E19" s="24">
        <v>5</v>
      </c>
      <c r="F19" s="25">
        <v>3277.92</v>
      </c>
      <c r="G19" s="24">
        <v>7</v>
      </c>
      <c r="H19" s="25">
        <v>3322.06</v>
      </c>
      <c r="I19" s="24">
        <v>9.5</v>
      </c>
      <c r="J19" s="25">
        <v>2500</v>
      </c>
      <c r="K19" s="94">
        <f t="shared" si="0"/>
        <v>22.5</v>
      </c>
      <c r="L19" s="70">
        <f t="shared" si="0"/>
        <v>14153.9</v>
      </c>
      <c r="M19" s="48" t="s">
        <v>46</v>
      </c>
      <c r="N19" s="71">
        <v>34</v>
      </c>
    </row>
    <row r="20" spans="1:14" ht="18">
      <c r="A20" s="49">
        <v>6</v>
      </c>
      <c r="B20" s="28" t="s">
        <v>22</v>
      </c>
      <c r="C20" s="24">
        <v>7.5</v>
      </c>
      <c r="D20" s="25">
        <v>2500</v>
      </c>
      <c r="E20" s="24">
        <v>7</v>
      </c>
      <c r="F20" s="25">
        <v>2500</v>
      </c>
      <c r="G20" s="24">
        <v>9.5</v>
      </c>
      <c r="H20" s="25">
        <v>2500</v>
      </c>
      <c r="I20" s="24">
        <v>6</v>
      </c>
      <c r="J20" s="25">
        <v>3694.49</v>
      </c>
      <c r="K20" s="94">
        <f t="shared" si="0"/>
        <v>30</v>
      </c>
      <c r="L20" s="70">
        <f t="shared" si="0"/>
        <v>11194.49</v>
      </c>
      <c r="M20" s="49" t="s">
        <v>47</v>
      </c>
      <c r="N20" s="31">
        <v>26</v>
      </c>
    </row>
    <row r="21" spans="1:14" ht="18">
      <c r="A21" s="49">
        <v>7</v>
      </c>
      <c r="B21" s="27" t="s">
        <v>5</v>
      </c>
      <c r="C21" s="24">
        <v>16</v>
      </c>
      <c r="D21" s="25">
        <v>0</v>
      </c>
      <c r="E21" s="24">
        <v>16</v>
      </c>
      <c r="F21" s="25">
        <v>0</v>
      </c>
      <c r="G21" s="24">
        <v>2</v>
      </c>
      <c r="H21" s="25">
        <v>5050.63</v>
      </c>
      <c r="I21" s="24">
        <v>1</v>
      </c>
      <c r="J21" s="25">
        <v>5182.75</v>
      </c>
      <c r="K21" s="94">
        <f t="shared" si="0"/>
        <v>35</v>
      </c>
      <c r="L21" s="70">
        <f t="shared" si="0"/>
        <v>10233.380000000001</v>
      </c>
      <c r="M21" s="49" t="s">
        <v>48</v>
      </c>
      <c r="N21" s="30">
        <v>29.5</v>
      </c>
    </row>
    <row r="22" spans="1:14" ht="18">
      <c r="A22" s="49">
        <v>8</v>
      </c>
      <c r="B22" s="28" t="s">
        <v>8</v>
      </c>
      <c r="C22" s="24">
        <v>11</v>
      </c>
      <c r="D22" s="25">
        <v>2500</v>
      </c>
      <c r="E22" s="24">
        <v>11</v>
      </c>
      <c r="F22" s="25">
        <v>2500</v>
      </c>
      <c r="G22" s="24">
        <v>6</v>
      </c>
      <c r="H22" s="25">
        <v>3350.53</v>
      </c>
      <c r="I22" s="24">
        <v>8</v>
      </c>
      <c r="J22" s="25">
        <v>2951.24</v>
      </c>
      <c r="K22" s="94">
        <f t="shared" si="0"/>
        <v>36</v>
      </c>
      <c r="L22" s="70">
        <f t="shared" si="0"/>
        <v>11301.77</v>
      </c>
      <c r="M22" s="49" t="s">
        <v>49</v>
      </c>
      <c r="N22" s="31">
        <v>27.3</v>
      </c>
    </row>
    <row r="23" spans="1:14" ht="18">
      <c r="A23" s="49">
        <v>9</v>
      </c>
      <c r="B23" s="28" t="s">
        <v>21</v>
      </c>
      <c r="C23" s="22">
        <v>6</v>
      </c>
      <c r="D23" s="23">
        <v>2969.52</v>
      </c>
      <c r="E23" s="22">
        <v>7</v>
      </c>
      <c r="F23" s="23">
        <v>2500</v>
      </c>
      <c r="G23" s="22">
        <v>12</v>
      </c>
      <c r="H23" s="23">
        <v>2500</v>
      </c>
      <c r="I23" s="22">
        <v>12</v>
      </c>
      <c r="J23" s="23">
        <v>2500</v>
      </c>
      <c r="K23" s="94">
        <f t="shared" si="0"/>
        <v>37</v>
      </c>
      <c r="L23" s="70">
        <f t="shared" si="0"/>
        <v>10469.52</v>
      </c>
      <c r="M23" s="56" t="s">
        <v>50</v>
      </c>
      <c r="N23" s="97">
        <v>28</v>
      </c>
    </row>
    <row r="24" spans="1:14" ht="18">
      <c r="A24" s="49">
        <v>10</v>
      </c>
      <c r="B24" s="98" t="s">
        <v>7</v>
      </c>
      <c r="C24" s="24">
        <v>11</v>
      </c>
      <c r="D24" s="25">
        <v>2500</v>
      </c>
      <c r="E24" s="24">
        <v>11</v>
      </c>
      <c r="F24" s="25">
        <v>2500</v>
      </c>
      <c r="G24" s="24">
        <v>9.5</v>
      </c>
      <c r="H24" s="25">
        <v>2500</v>
      </c>
      <c r="I24" s="24">
        <v>9.5</v>
      </c>
      <c r="J24" s="25">
        <v>2500</v>
      </c>
      <c r="K24" s="94">
        <f t="shared" si="0"/>
        <v>41</v>
      </c>
      <c r="L24" s="70">
        <f t="shared" si="0"/>
        <v>10000</v>
      </c>
      <c r="M24" s="49" t="s">
        <v>51</v>
      </c>
      <c r="N24" s="31">
        <v>0</v>
      </c>
    </row>
    <row r="25" spans="1:14" ht="18">
      <c r="A25" s="49">
        <v>11</v>
      </c>
      <c r="B25" s="27" t="s">
        <v>12</v>
      </c>
      <c r="C25" s="24">
        <v>5</v>
      </c>
      <c r="D25" s="25">
        <v>3309.98</v>
      </c>
      <c r="E25" s="24">
        <v>7</v>
      </c>
      <c r="F25" s="25">
        <v>2500</v>
      </c>
      <c r="G25" s="24">
        <v>16</v>
      </c>
      <c r="H25" s="25">
        <v>0</v>
      </c>
      <c r="I25" s="24">
        <v>16</v>
      </c>
      <c r="J25" s="25">
        <v>0</v>
      </c>
      <c r="K25" s="94">
        <f t="shared" si="0"/>
        <v>44</v>
      </c>
      <c r="L25" s="70">
        <f t="shared" si="0"/>
        <v>5809.98</v>
      </c>
      <c r="M25" s="49" t="s">
        <v>52</v>
      </c>
      <c r="N25" s="30">
        <v>25.8</v>
      </c>
    </row>
    <row r="26" spans="1:14" ht="18">
      <c r="A26" s="49">
        <v>12</v>
      </c>
      <c r="B26" s="28" t="s">
        <v>10</v>
      </c>
      <c r="C26" s="24">
        <v>16</v>
      </c>
      <c r="D26" s="25">
        <v>0</v>
      </c>
      <c r="E26" s="24">
        <v>16</v>
      </c>
      <c r="F26" s="25">
        <v>0</v>
      </c>
      <c r="G26" s="24">
        <v>8</v>
      </c>
      <c r="H26" s="25">
        <v>2938.21</v>
      </c>
      <c r="I26" s="24">
        <v>5</v>
      </c>
      <c r="J26" s="25">
        <v>3925.5</v>
      </c>
      <c r="K26" s="94">
        <f t="shared" si="0"/>
        <v>45</v>
      </c>
      <c r="L26" s="70">
        <f t="shared" si="0"/>
        <v>6863.71</v>
      </c>
      <c r="M26" s="49" t="s">
        <v>53</v>
      </c>
      <c r="N26" s="30">
        <v>26.6</v>
      </c>
    </row>
    <row r="27" spans="1:14" ht="18">
      <c r="A27" s="49">
        <v>13</v>
      </c>
      <c r="B27" s="28" t="s">
        <v>6</v>
      </c>
      <c r="C27" s="22">
        <v>11</v>
      </c>
      <c r="D27" s="23">
        <v>2500</v>
      </c>
      <c r="E27" s="22">
        <v>11</v>
      </c>
      <c r="F27" s="23">
        <v>2500</v>
      </c>
      <c r="G27" s="22">
        <v>12</v>
      </c>
      <c r="H27" s="23">
        <v>2500</v>
      </c>
      <c r="I27" s="22">
        <v>12</v>
      </c>
      <c r="J27" s="23">
        <v>2500</v>
      </c>
      <c r="K27" s="94">
        <f t="shared" si="0"/>
        <v>46</v>
      </c>
      <c r="L27" s="70">
        <f t="shared" si="0"/>
        <v>10000</v>
      </c>
      <c r="M27" s="56" t="s">
        <v>51</v>
      </c>
      <c r="N27" s="97">
        <v>0</v>
      </c>
    </row>
    <row r="28" spans="1:14" ht="18">
      <c r="A28" s="49">
        <v>14</v>
      </c>
      <c r="B28" s="29" t="s">
        <v>3</v>
      </c>
      <c r="C28" s="24">
        <v>16</v>
      </c>
      <c r="D28" s="25">
        <v>0</v>
      </c>
      <c r="E28" s="24">
        <v>16</v>
      </c>
      <c r="F28" s="25">
        <v>0</v>
      </c>
      <c r="G28" s="24">
        <v>16</v>
      </c>
      <c r="H28" s="25">
        <v>0</v>
      </c>
      <c r="I28" s="24">
        <v>16</v>
      </c>
      <c r="J28" s="25">
        <v>0</v>
      </c>
      <c r="K28" s="94">
        <f t="shared" si="0"/>
        <v>64</v>
      </c>
      <c r="L28" s="70">
        <f t="shared" si="0"/>
        <v>0</v>
      </c>
      <c r="M28" s="49" t="s">
        <v>54</v>
      </c>
      <c r="N28" s="30" t="s">
        <v>54</v>
      </c>
    </row>
    <row r="29" spans="1:14" ht="18">
      <c r="A29" s="49">
        <v>15</v>
      </c>
      <c r="B29" s="28" t="s">
        <v>4</v>
      </c>
      <c r="C29" s="24">
        <v>16</v>
      </c>
      <c r="D29" s="25">
        <v>0</v>
      </c>
      <c r="E29" s="24">
        <v>16</v>
      </c>
      <c r="F29" s="25">
        <v>0</v>
      </c>
      <c r="G29" s="24">
        <v>16</v>
      </c>
      <c r="H29" s="25">
        <v>0</v>
      </c>
      <c r="I29" s="24">
        <v>16</v>
      </c>
      <c r="J29" s="25">
        <v>0</v>
      </c>
      <c r="K29" s="94">
        <f t="shared" si="0"/>
        <v>64</v>
      </c>
      <c r="L29" s="70">
        <f t="shared" si="0"/>
        <v>0</v>
      </c>
      <c r="M29" s="49" t="s">
        <v>54</v>
      </c>
      <c r="N29" s="30" t="s">
        <v>54</v>
      </c>
    </row>
    <row r="30" spans="1:14" ht="18.75" thickBot="1">
      <c r="A30" s="50">
        <v>16</v>
      </c>
      <c r="B30" s="53" t="s">
        <v>14</v>
      </c>
      <c r="C30" s="26">
        <v>16</v>
      </c>
      <c r="D30" s="99">
        <v>0</v>
      </c>
      <c r="E30" s="26">
        <v>16</v>
      </c>
      <c r="F30" s="99">
        <v>0</v>
      </c>
      <c r="G30" s="26">
        <v>16</v>
      </c>
      <c r="H30" s="99">
        <v>0</v>
      </c>
      <c r="I30" s="26">
        <v>16</v>
      </c>
      <c r="J30" s="99">
        <v>0</v>
      </c>
      <c r="K30" s="100">
        <f t="shared" si="0"/>
        <v>64</v>
      </c>
      <c r="L30" s="101">
        <f t="shared" si="0"/>
        <v>0</v>
      </c>
      <c r="M30" s="50" t="s">
        <v>54</v>
      </c>
      <c r="N30" s="102" t="s">
        <v>54</v>
      </c>
    </row>
    <row r="33" spans="1:12" ht="18.75" thickBot="1">
      <c r="A33" s="4"/>
      <c r="B33" s="3"/>
      <c r="C33" s="4"/>
      <c r="D33" s="4"/>
      <c r="E33" s="4"/>
      <c r="F33" s="4"/>
      <c r="G33" s="5"/>
      <c r="H33" s="5"/>
      <c r="I33" s="5"/>
      <c r="J33" s="5"/>
      <c r="K33" s="6"/>
      <c r="L33" s="6"/>
    </row>
    <row r="34" spans="1:12" ht="18.75" thickBot="1">
      <c r="A34" s="11"/>
      <c r="B34" s="14" t="s">
        <v>17</v>
      </c>
      <c r="C34" s="10" t="s">
        <v>55</v>
      </c>
      <c r="D34" s="17"/>
      <c r="E34" s="15"/>
      <c r="F34" s="15"/>
      <c r="G34" s="16"/>
      <c r="H34" s="103"/>
      <c r="I34" s="16"/>
      <c r="J34" s="103">
        <v>34.6</v>
      </c>
      <c r="K34" s="104" t="s">
        <v>56</v>
      </c>
      <c r="L34" s="18"/>
    </row>
    <row r="35" spans="1:12" ht="18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8">
      <c r="A36" s="9" t="s">
        <v>18</v>
      </c>
      <c r="B36" s="9" t="s">
        <v>19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printOptions/>
  <pageMargins left="0.75" right="0.75" top="1" bottom="1" header="0" footer="0"/>
  <pageSetup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pedro</cp:lastModifiedBy>
  <cp:lastPrinted>2012-05-01T19:27:20Z</cp:lastPrinted>
  <dcterms:created xsi:type="dcterms:W3CDTF">2008-04-06T19:36:38Z</dcterms:created>
  <dcterms:modified xsi:type="dcterms:W3CDTF">2016-09-03T00:22:27Z</dcterms:modified>
  <cp:category/>
  <cp:version/>
  <cp:contentType/>
  <cp:contentStatus/>
</cp:coreProperties>
</file>